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Мои документы\документы\2022\МП\Приказ октябрь\"/>
    </mc:Choice>
  </mc:AlternateContent>
  <bookViews>
    <workbookView xWindow="11610" yWindow="255" windowWidth="16875" windowHeight="11670" firstSheet="2" activeTab="2"/>
  </bookViews>
  <sheets>
    <sheet name="пример" sheetId="8" state="hidden" r:id="rId1"/>
    <sheet name="квартальный отчет Вариант 1" sheetId="4" state="hidden" r:id="rId2"/>
    <sheet name="Приложение 5" sheetId="16" r:id="rId3"/>
  </sheets>
  <definedNames>
    <definedName name="_xlnm._FilterDatabase" localSheetId="0" hidden="1">пример!$A$3:$O$16</definedName>
    <definedName name="_xlnm.Print_Titles" localSheetId="2">'Приложение 5'!$6:$6</definedName>
    <definedName name="километр" localSheetId="1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M37" i="16" l="1"/>
  <c r="L37" i="16"/>
  <c r="K37" i="16"/>
  <c r="K38" i="16"/>
  <c r="M40" i="16"/>
  <c r="L40" i="16"/>
  <c r="K40" i="16"/>
  <c r="J40" i="16"/>
  <c r="I40" i="16"/>
  <c r="M38" i="16"/>
  <c r="L38" i="16"/>
  <c r="K8" i="16"/>
  <c r="J34" i="16"/>
  <c r="I34" i="16"/>
  <c r="M34" i="16"/>
  <c r="L34" i="16"/>
  <c r="K34" i="16"/>
  <c r="J8" i="16"/>
  <c r="I8" i="16"/>
  <c r="J15" i="16"/>
  <c r="I15" i="16"/>
  <c r="M15" i="16"/>
  <c r="L15" i="16"/>
  <c r="K15" i="16"/>
  <c r="M13" i="16"/>
  <c r="L13" i="16"/>
  <c r="K13" i="16"/>
  <c r="K46" i="16"/>
  <c r="K63" i="16" l="1"/>
  <c r="K78" i="16"/>
  <c r="M8" i="16" l="1"/>
  <c r="J105" i="16" l="1"/>
  <c r="I105" i="16"/>
  <c r="J103" i="16"/>
  <c r="I103" i="16"/>
  <c r="J101" i="16"/>
  <c r="I101" i="16"/>
  <c r="J99" i="16"/>
  <c r="I99" i="16"/>
  <c r="J97" i="16"/>
  <c r="I97" i="16"/>
  <c r="J92" i="16"/>
  <c r="I92" i="16"/>
  <c r="J90" i="16"/>
  <c r="I90" i="16"/>
  <c r="J87" i="16"/>
  <c r="I87" i="16"/>
  <c r="J85" i="16"/>
  <c r="I85" i="16"/>
  <c r="J82" i="16"/>
  <c r="J81" i="16" s="1"/>
  <c r="I82" i="16"/>
  <c r="I81" i="16" s="1"/>
  <c r="J78" i="16"/>
  <c r="J42" i="16" s="1"/>
  <c r="I78" i="16"/>
  <c r="J76" i="16"/>
  <c r="I76" i="16"/>
  <c r="I74" i="16"/>
  <c r="I69" i="16"/>
  <c r="I63" i="16"/>
  <c r="J46" i="16"/>
  <c r="I46" i="16"/>
  <c r="J43" i="16"/>
  <c r="I43" i="16"/>
  <c r="J38" i="16"/>
  <c r="I38" i="16"/>
  <c r="I37" i="16"/>
  <c r="I13" i="16"/>
  <c r="J11" i="16"/>
  <c r="I11" i="16"/>
  <c r="I9" i="16"/>
  <c r="I96" i="16" l="1"/>
  <c r="J96" i="16"/>
  <c r="I89" i="16"/>
  <c r="J89" i="16"/>
  <c r="I84" i="16"/>
  <c r="J84" i="16"/>
  <c r="I42" i="16"/>
  <c r="M78" i="16"/>
  <c r="L78" i="16"/>
  <c r="L76" i="16"/>
  <c r="M76" i="16"/>
  <c r="M74" i="16"/>
  <c r="L74" i="16"/>
  <c r="M69" i="16"/>
  <c r="L69" i="16"/>
  <c r="M63" i="16"/>
  <c r="L63" i="16"/>
  <c r="M46" i="16"/>
  <c r="L46" i="16"/>
  <c r="M43" i="16"/>
  <c r="L43" i="16"/>
  <c r="I7" i="16" l="1"/>
  <c r="M11" i="16"/>
  <c r="L11" i="16"/>
  <c r="L96" i="16"/>
  <c r="M89" i="16"/>
  <c r="L89" i="16"/>
  <c r="M90" i="16"/>
  <c r="L90" i="16"/>
  <c r="M103" i="16"/>
  <c r="M96" i="16" s="1"/>
  <c r="L103" i="16"/>
  <c r="M105" i="16"/>
  <c r="L105" i="16"/>
  <c r="M101" i="16"/>
  <c r="L101" i="16"/>
  <c r="M97" i="16"/>
  <c r="L97" i="16"/>
  <c r="M99" i="16"/>
  <c r="L99" i="16"/>
  <c r="M92" i="16"/>
  <c r="L92" i="16"/>
  <c r="L8" i="16"/>
  <c r="M7" i="16" l="1"/>
  <c r="L7" i="16"/>
  <c r="M81" i="16"/>
  <c r="L81" i="16"/>
  <c r="M87" i="16"/>
  <c r="L87" i="16"/>
  <c r="M85" i="16"/>
  <c r="L85" i="16"/>
  <c r="M84" i="16"/>
  <c r="L84" i="16"/>
  <c r="M82" i="16"/>
  <c r="L82" i="16"/>
  <c r="K97" i="16"/>
  <c r="K76" i="16" l="1"/>
  <c r="K74" i="16"/>
  <c r="K69" i="16"/>
  <c r="K43" i="16"/>
  <c r="K42" i="16" s="1"/>
  <c r="J37" i="16" l="1"/>
  <c r="J13" i="16"/>
  <c r="J7" i="16" s="1"/>
  <c r="K103" i="16" l="1"/>
  <c r="K96" i="16" s="1"/>
  <c r="K105" i="16" l="1"/>
  <c r="K101" i="16"/>
  <c r="K99" i="16"/>
  <c r="K92" i="16"/>
  <c r="K90" i="16"/>
  <c r="K87" i="16"/>
  <c r="K85" i="16"/>
  <c r="K82" i="16"/>
  <c r="K81" i="16" s="1"/>
  <c r="K89" i="16" l="1"/>
  <c r="K84" i="16"/>
  <c r="K11" i="16"/>
  <c r="K9" i="16"/>
  <c r="K7" i="16" l="1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<sst xmlns="http://schemas.openxmlformats.org/spreadsheetml/2006/main" count="846" uniqueCount="261">
  <si>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</si>
  <si>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</si>
  <si>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</si>
  <si>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</si>
  <si>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</si>
  <si>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</si>
  <si>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</si>
  <si>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</si>
  <si>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</si>
  <si>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</si>
  <si>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</si>
  <si>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</si>
  <si>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</si>
  <si>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</si>
  <si>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</si>
  <si>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</si>
  <si>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</si>
  <si>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</si>
  <si>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</si>
  <si>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</si>
  <si>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</si>
  <si>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</si>
  <si>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</si>
  <si>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</si>
  <si>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</si>
  <si>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</si>
  <si>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</si>
  <si>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</si>
  <si>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</si>
  <si>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</si>
  <si>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</si>
  <si>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</si>
  <si>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</si>
  <si>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</si>
  <si>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</si>
  <si>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</si>
  <si>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</si>
  <si>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</si>
  <si>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</si>
  <si>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</si>
  <si>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</si>
  <si>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</si>
  <si>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</si>
  <si>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</si>
  <si>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</si>
  <si>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</si>
  <si>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</si>
  <si>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</si>
  <si>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</si>
  <si>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</si>
  <si>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</si>
  <si>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</si>
  <si>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</si>
  <si>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</si>
  <si>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</si>
  <si>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</si>
  <si>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</si>
  <si>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</si>
  <si>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</si>
  <si>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</si>
  <si>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</si>
  <si>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</si>
  <si>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</si>
  <si>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</si>
  <si>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</si>
  <si>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</si>
  <si>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</si>
  <si>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</si>
  <si>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</si>
  <si>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</si>
  <si>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</si>
  <si>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</si>
  <si>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</si>
  <si>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</si>
  <si>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</si>
  <si>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</si>
  <si>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</si>
  <si>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</si>
  <si>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</si>
  <si>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</si>
  <si>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</si>
  <si>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</si>
  <si>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</si>
  <si>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</si>
  <si>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</si>
  <si>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</si>
  <si>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</si>
  <si>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</si>
  <si>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</si>
  <si>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</si>
  <si>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Код   основного мероприятия</t>
  </si>
  <si>
    <t>Обеспечение медицинского сопровождения публичных мероприятий</t>
  </si>
  <si>
    <t>МКУ "ЦИКТ"</t>
  </si>
  <si>
    <t>АГО</t>
  </si>
  <si>
    <t>МБУ "САТО"</t>
  </si>
  <si>
    <t>кв.м</t>
  </si>
  <si>
    <t xml:space="preserve">площадь
помещений
</t>
  </si>
  <si>
    <t>продолжитель -ность обслуживания</t>
  </si>
  <si>
    <t>маши-ночас</t>
  </si>
  <si>
    <t xml:space="preserve">ед. </t>
  </si>
  <si>
    <t>количество приобретенных автомобилей</t>
  </si>
  <si>
    <t>количество установленных кондиционеров</t>
  </si>
  <si>
    <t>Развитие информационно-коммуникационной инфраструктуры администрации</t>
  </si>
  <si>
    <t>03</t>
  </si>
  <si>
    <t>Приобретение оборудования для нужд администрации</t>
  </si>
  <si>
    <t>количество оборудования</t>
  </si>
  <si>
    <t>ед.</t>
  </si>
  <si>
    <t>Закупка комплектующих для обеспечения функционирования и модернизации оборудования</t>
  </si>
  <si>
    <t>количество комплектующих</t>
  </si>
  <si>
    <t>Продление лицензии на использование справочной правовой системы «Консультант Плюс»</t>
  </si>
  <si>
    <t>количество месяцев</t>
  </si>
  <si>
    <t>мес.</t>
  </si>
  <si>
    <t>Продление лицензий на антивирусное программное обеспечение</t>
  </si>
  <si>
    <t>количество лицензий</t>
  </si>
  <si>
    <t>Обеспечение создания и эксплуатации виртуальных серверов</t>
  </si>
  <si>
    <t>количество мероприятий</t>
  </si>
  <si>
    <t>Техническая поддержка справочно-правовой системы «Консультант Плюс»</t>
  </si>
  <si>
    <t>Развитие, сопровождение и техническая поддержка Urbaniсs</t>
  </si>
  <si>
    <t>Техническая поддержка и сопровождение сайта, портала администрации</t>
  </si>
  <si>
    <t>Обеспечение доступа к сети Интернет</t>
  </si>
  <si>
    <t>Обеспечение стационарной телефонной связью</t>
  </si>
  <si>
    <t xml:space="preserve">Предоставление места в кабельной телефонной канализации </t>
  </si>
  <si>
    <t>Организация точек доступа пользователей к ЛВС администрации</t>
  </si>
  <si>
    <t>количество рабочих мест</t>
  </si>
  <si>
    <t xml:space="preserve">Реализация отдельных государственных полномочий, переданных органам местного самоуправления в установленном порядке </t>
  </si>
  <si>
    <t>04</t>
  </si>
  <si>
    <t>05</t>
  </si>
  <si>
    <t>количество услуг</t>
  </si>
  <si>
    <t>объем публикаций</t>
  </si>
  <si>
    <t>кв.см.</t>
  </si>
  <si>
    <t>Информационное сопровождение деятельности органов местного самоуправления</t>
  </si>
  <si>
    <t>Обеспечение возмещения затрат на опубликования официальных документов и информации о деятельности органов местного самоуправления городского округа "Город Калининград" МКП "Газета "Гражданин"</t>
  </si>
  <si>
    <t>Информационные услуги по освещению деятельности органов местного самоуправления городского округа</t>
  </si>
  <si>
    <t>Участие городского округа в ассоциациях, союзах российских городов и прочих организациях</t>
  </si>
  <si>
    <t>06</t>
  </si>
  <si>
    <t>Участие городского округа «Город Калининград» в ассоциациях, союзах российских городов и других организациях</t>
  </si>
  <si>
    <t>количество соглашений</t>
  </si>
  <si>
    <t>Мероприятия в рамках международного и межмуниципального сотрудничества</t>
  </si>
  <si>
    <t>07</t>
  </si>
  <si>
    <t>Поощрения за заслуги в развитии городского округа</t>
  </si>
  <si>
    <t>П0502</t>
  </si>
  <si>
    <t>П0505</t>
  </si>
  <si>
    <t>количество поощрений</t>
  </si>
  <si>
    <t>Проведение прочих мероприятий с участием главы администрации городского округа</t>
  </si>
  <si>
    <t>Поощрения почетными грамотами и благодарностями главы администрации городского округа "Город Калининград"</t>
  </si>
  <si>
    <t xml:space="preserve">Развитие, модернизация и сопровождение информационных систем в сфере управления общественными финансами </t>
  </si>
  <si>
    <t>Контрольно-счетная палата</t>
  </si>
  <si>
    <t>Комитет по социальной политике</t>
  </si>
  <si>
    <t>Ежемесячная денежная выплата гражданам, удостоенным звания «Почетный гражданин города Калининграда»</t>
  </si>
  <si>
    <t>количество выплат</t>
  </si>
  <si>
    <t>Городской Совет депутатов Калининграда</t>
  </si>
  <si>
    <t>П0503</t>
  </si>
  <si>
    <t>Поощрения почетными грамотами и благодарноственными письмами  городского Совета депутатов Калининграда</t>
  </si>
  <si>
    <t>Расходы на приобретение информационно-коммуникационного оборудования</t>
  </si>
  <si>
    <t>ВСЕГО РАСХОДОВ:</t>
  </si>
  <si>
    <t>Создание условий для обеспечения деятельности органов местного самоуправления городского округа "Город Калининград"</t>
  </si>
  <si>
    <t>количество услуг и работ</t>
  </si>
  <si>
    <t>Замена автомобилей</t>
  </si>
  <si>
    <t>Поставка и монтаж кондиционеров</t>
  </si>
  <si>
    <t>количество внедренных программных комплексов</t>
  </si>
  <si>
    <t>количество рабочих мест с современными информационно-коммуникационными технологиями для бесперебойного исполнения функций органами местного самоуправления</t>
  </si>
  <si>
    <t>количество мероприятий, способствующих росту удовлетворенности населения деятельностью органов местного самоуправления</t>
  </si>
  <si>
    <t>количество соглашений, способствующих развитие и обмену опытом</t>
  </si>
  <si>
    <t>Приобретение прав на программные продукты, их модернизация</t>
  </si>
  <si>
    <t>Сопровождение программных продуктов</t>
  </si>
  <si>
    <t>Приобретение лицензий официального сайта, корпоративного портала администрации</t>
  </si>
  <si>
    <t>Услуги связи и доступа к информационно-телекоммуникационной сети "Интернет"</t>
  </si>
  <si>
    <t>Канал связи для подключения АПК "Безопасный город"</t>
  </si>
  <si>
    <t>Предоставление права пользования местом в кабельной канализации</t>
  </si>
  <si>
    <t>Организация дополнительных точек доступа к ЛВС</t>
  </si>
  <si>
    <t>Организация защищенного АРМ для обработки конфидециальной информации</t>
  </si>
  <si>
    <t>Содержание программно-аппаратных комплексов</t>
  </si>
  <si>
    <t>Мероприятия в рамках международного и межмуниципального сотрудничестваа</t>
  </si>
  <si>
    <t>Взносы в ассоциации, союзы и прочие организации</t>
  </si>
  <si>
    <t>Приобретение памятных подарков, сувениров, цветов</t>
  </si>
  <si>
    <t>Присвоение звания "Почетный гражданин города Калининграда" с ежемесячной денежной выплатой</t>
  </si>
  <si>
    <t>Поощрения почетными грамотами и благодарностями главы городского округа "Город Калининграда"</t>
  </si>
  <si>
    <t>Комитет по финансам</t>
  </si>
  <si>
    <t>комплект документов</t>
  </si>
  <si>
    <t>Расчет величин пожарного риска на объекте защиты "Нежилые помещения площадью 11122,8 кв.м. в здании по адресу: г. Калининград, пл. Победы, 1"</t>
  </si>
  <si>
    <t>Текущий ремонт наружного освещения здания, расположенного по адресу: г. Калининград, пл. Победы, 1 (в т.ч. авторский надзор и строительный контроль)</t>
  </si>
  <si>
    <t>Организационное обеспечение официальных мероприятий ОМСУ</t>
  </si>
  <si>
    <t>Транспортное обслуживание, в том числе содержание и эксплуатация транспортных средств, их техническое обслуживание, прохождение технических осмотров, страхование автогражданской ответственности</t>
  </si>
  <si>
    <t>Текущее содержание и ремонт административных зданий и прилегающих к ним территорий, иных имущественных объектов, предназначенных для размещения и обслуживания органов местного самоуправления, подразделений Администрации, в состоянии, соответствующем противопожарным, санитарным, экологическим, антитеррористическим и иным установленным законодательством Российской Федерации требованиям</t>
  </si>
  <si>
    <t>декабрь 2022</t>
  </si>
  <si>
    <t>площадь отремонтированных помещений</t>
  </si>
  <si>
    <t>июль 2022</t>
  </si>
  <si>
    <t>Сумма разрешенных остатков 2021г.</t>
  </si>
  <si>
    <t>2022 г.</t>
  </si>
  <si>
    <t>1113,76</t>
  </si>
  <si>
    <t>Проведение ремонта коридоров и лестничных пролётов в здании по адресу: г. Калининград, ул. Чайковского, 52</t>
  </si>
  <si>
    <t xml:space="preserve">площадь отремонтированных коридоров и проемов </t>
  </si>
  <si>
    <t>март 2022</t>
  </si>
  <si>
    <t>Разработка проектно-сметной документации по объекту «Восстановление гидроизоляции фундамента и стен подвала здания, расположенного по адресу: г. Калининград, пл. Победы, 1»</t>
  </si>
  <si>
    <t xml:space="preserve">пакет документации </t>
  </si>
  <si>
    <t>1146,67</t>
  </si>
  <si>
    <t>Разработка проектно-сметной документации на капитальный ремонт пандуса в административном здании, расположенном по адресу: г. Калининград, пр-т. Победы, 42</t>
  </si>
  <si>
    <t xml:space="preserve">комплект документации </t>
  </si>
  <si>
    <t>апрель 2022</t>
  </si>
  <si>
    <t xml:space="preserve">Техническая поддержка и сопровождение автоматизированной системы 
«АЦК-Финансы»
</t>
  </si>
  <si>
    <t>Опубликование муниципальных правовых актов и иных официальных документов</t>
  </si>
  <si>
    <t>Осуществление полномочий по составлению (изменение и дополнение) списков кандидатов в присяжные заседатели федеральных судов всех уровней (публикация)</t>
  </si>
  <si>
    <t>Предоставление информационных материалов СМИ Калининградской области</t>
  </si>
  <si>
    <t>Услуги по передаче неисключительных (пользовательских) прав на программное обеспечение системы автоматизации делопроизводства и электронного документооборота «Дело»</t>
  </si>
  <si>
    <t>Приобретение общесистемного программного обеспечения</t>
  </si>
  <si>
    <t>Услуги по техническому сопровождению системы автоматизации делопроизводства и электронного документооборота "Дело-Предприятие"</t>
  </si>
  <si>
    <t>Услуги радиотелефонной (сотовой) связи для обеспечения автодозвона</t>
  </si>
  <si>
    <t>2023 г.</t>
  </si>
  <si>
    <t>2024 г.</t>
  </si>
  <si>
    <t>2021 г.</t>
  </si>
  <si>
    <t xml:space="preserve">План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«Обеспечение эффективного функционирования органов местного самоуправления городского округа «Город Калининград»  на 2022 год и плановый период 2023-2024 гг. </t>
  </si>
  <si>
    <t>февраль 2022</t>
  </si>
  <si>
    <t>Плановое значение 2022 г.</t>
  </si>
  <si>
    <t>Сумма финансового обеспечения по годам реализации,                                    тыс. руб.</t>
  </si>
  <si>
    <t>Приложение № 1 к приказу первого заместителя главы администрации-                                                управляющего делами   от "___"__________2022г. №_______</t>
  </si>
  <si>
    <t>Ремонт помещений в здании по адресу: г. Калининград, пл. Победы, 1 (в том числе строительный контроль)</t>
  </si>
  <si>
    <t>Капитальный ремонт козырька центрального входа здания, расположенного по адресу: г. Калининград, пл. Победы, 1 (в т.ч. строительный контроль)</t>
  </si>
  <si>
    <t>сентябрь 2022</t>
  </si>
  <si>
    <t>площадь отремонтирован-ных поверхностей</t>
  </si>
  <si>
    <t>Капитальный ремонт помещений первого этажа и усиление перекрытий над подвалом в здании по адресу: г. Калининград, ул. Октябрьская, 79 (в т.ч. строительный контроль)</t>
  </si>
  <si>
    <t>Капитальный ремонт помещений в здании по адресу: г. Калининград, ул. Иванникова, 1 (в т.ч. строительный контроль)</t>
  </si>
  <si>
    <t>площадь отремонтирован-ных помещений</t>
  </si>
  <si>
    <t>Разработка рабочего проекта "Модернизация вводного-распределительного оборудования электрощитовой здания, расположенного по адресу: г. Калининград, пл. Победы, 1"</t>
  </si>
  <si>
    <t xml:space="preserve">Передача неисключительных прав (лицензий) на использование подсистемы для системы «АЦК-Финансы», 
расширяющей функциональные возможности системы в части сопоставления кассовых операций с данными Федерального казначейства
</t>
  </si>
  <si>
    <t>Приобретение лицензий для телекоммуникационного оборудования</t>
  </si>
  <si>
    <t>Приобретение лицензий АПК "Безопасный город"</t>
  </si>
  <si>
    <t>Приобретение SSL-сертификатов</t>
  </si>
  <si>
    <t>Разработка электронных сервисов</t>
  </si>
  <si>
    <t>количество сервисов</t>
  </si>
  <si>
    <t>КГРиЦ</t>
  </si>
  <si>
    <t>Содержание СКУД</t>
  </si>
  <si>
    <t xml:space="preserve">количество </t>
  </si>
  <si>
    <t>Ремонт помещений в административном здании, расположенном по адресу: г. Калининград, пл. Победы, 1 (в том числе строительный контроль)</t>
  </si>
  <si>
    <t>Капитальный ремонт (переоборудование) санузлов 4 этажа в административном здании, расположенном по удресу: г Калининград, пл. Победы,1 (в том числе строительный контроль)</t>
  </si>
  <si>
    <t>Ремонт путей эвакуации (помещений лестничных клеток) в административном здании, расположенном по адресу: г. Калининград, пл. Победы, 1 (в том числе строительный контроль)</t>
  </si>
  <si>
    <t>Капитальный ремонт помещений в здании по адресу: г. Калининград, ул. Космонавта Леонова, д.49 (в т.ч. строительный контроль)</t>
  </si>
  <si>
    <t>Капитальный ремонт помещений в здании по адресу: г. Калининград, ул. Гагарина, д. 03-103А (в том числе строительный контроль)</t>
  </si>
  <si>
    <t>Ремонт коридоров и помещений, расположенных по адресу: г. Калининград, ул. Фрунзе, 71 (в том числе строительный контроль)</t>
  </si>
  <si>
    <t>площадь отремонтирован-ных коридоров и помещений</t>
  </si>
  <si>
    <t>Приобретение ортофотоплана 2021</t>
  </si>
  <si>
    <t>комплект</t>
  </si>
  <si>
    <t>Приобретение ортофотоплана 2022</t>
  </si>
  <si>
    <t>Оказание услуг по разработке модуля мониторинга уборки городского округа "Город Калининград"</t>
  </si>
  <si>
    <t>Оказание услуг по поставке автоматизированной системы инструментального контроля</t>
  </si>
  <si>
    <t>Оказание услуг по формированию электронного реестра паспортов фасадов городского округа "Город Калининград"</t>
  </si>
  <si>
    <t>У1007</t>
  </si>
  <si>
    <t>Обеспечение транспортного обслуживания ОМСУ</t>
  </si>
  <si>
    <t>У1008</t>
  </si>
  <si>
    <t>Обеспечение материально-технического обслуживания ОМСУ</t>
  </si>
  <si>
    <t>У2200</t>
  </si>
  <si>
    <t>Субсидия в целях осуществления мероприятий по содержанию муниципального имущества</t>
  </si>
  <si>
    <t>У2300</t>
  </si>
  <si>
    <t>Субсидия в целях приобретения нефинансовых активов</t>
  </si>
  <si>
    <t>Информационные услуги по освещению деятельности ОМСУ</t>
  </si>
  <si>
    <t>Субсидии, связанные с опубликованием муниципальных правовых актов и иных официальных документов</t>
  </si>
  <si>
    <t>40408</t>
  </si>
  <si>
    <t>90304</t>
  </si>
  <si>
    <t>10107</t>
  </si>
  <si>
    <t>П0506</t>
  </si>
  <si>
    <t>Капитальный ремонт помещений в здании по адресу: г. Калининград, проспект Победы,               д. 70В, литер А (в том числе строительный контроль)</t>
  </si>
  <si>
    <t>Ремонт помещения для специальной части в административном здании, расположенном по адресу: г. Калининград, пл. Победы, 1 (в т.ч. строительный контроль)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</si>
</sst>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04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vertical="top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7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83" t="s">
        <v>48</v>
      </c>
      <c r="B1" s="83" t="s">
        <v>4</v>
      </c>
      <c r="C1" s="83" t="s">
        <v>49</v>
      </c>
      <c r="D1" s="83" t="s">
        <v>50</v>
      </c>
      <c r="E1" s="83"/>
      <c r="F1" s="83" t="s">
        <v>53</v>
      </c>
      <c r="G1" s="83" t="s">
        <v>17</v>
      </c>
      <c r="H1" s="83"/>
      <c r="I1" s="83"/>
      <c r="J1" s="83"/>
      <c r="K1" s="83" t="s">
        <v>12</v>
      </c>
      <c r="L1" s="83"/>
      <c r="M1" s="83"/>
      <c r="N1" s="83"/>
      <c r="O1" s="83"/>
    </row>
    <row r="2" spans="1:15" ht="51" x14ac:dyDescent="0.2">
      <c r="A2" s="83"/>
      <c r="B2" s="83"/>
      <c r="C2" s="83"/>
      <c r="D2" s="10" t="s">
        <v>51</v>
      </c>
      <c r="E2" s="10" t="s">
        <v>52</v>
      </c>
      <c r="F2" s="83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84" t="s">
        <v>55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83" t="s">
        <v>3</v>
      </c>
      <c r="B5" s="83" t="s">
        <v>4</v>
      </c>
      <c r="C5" s="83" t="s">
        <v>10</v>
      </c>
      <c r="D5" s="83" t="s">
        <v>6</v>
      </c>
      <c r="E5" s="83" t="s">
        <v>17</v>
      </c>
      <c r="F5" s="83"/>
      <c r="G5" s="83"/>
      <c r="H5" s="83"/>
      <c r="I5" s="83"/>
      <c r="J5" s="83"/>
      <c r="K5" s="83" t="s">
        <v>37</v>
      </c>
      <c r="L5" s="83"/>
      <c r="M5" s="83"/>
      <c r="N5" s="83"/>
      <c r="O5" s="83"/>
      <c r="P5" s="85" t="s">
        <v>45</v>
      </c>
    </row>
    <row r="6" spans="1:17" ht="76.5" x14ac:dyDescent="0.2">
      <c r="A6" s="83"/>
      <c r="B6" s="83"/>
      <c r="C6" s="83"/>
      <c r="D6" s="83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86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6"/>
  <sheetViews>
    <sheetView tabSelected="1" topLeftCell="A25" zoomScale="80" zoomScaleNormal="80" workbookViewId="0">
      <selection activeCell="R19" sqref="R19"/>
    </sheetView>
  </sheetViews>
  <sheetFormatPr defaultColWidth="8.85546875" defaultRowHeight="15.75" x14ac:dyDescent="0.25"/>
  <cols>
    <col min="1" max="1" width="8.28515625" style="27" customWidth="1"/>
    <col min="2" max="2" width="11.28515625" style="27" customWidth="1"/>
    <col min="3" max="3" width="23.85546875" style="27" customWidth="1"/>
    <col min="4" max="4" width="49.28515625" style="27" customWidth="1"/>
    <col min="5" max="5" width="18.7109375" style="41" customWidth="1"/>
    <col min="6" max="6" width="11.140625" style="27" customWidth="1"/>
    <col min="7" max="7" width="11.42578125" style="27" customWidth="1"/>
    <col min="8" max="10" width="14.85546875" style="27" customWidth="1"/>
    <col min="11" max="11" width="16.7109375" style="27" customWidth="1"/>
    <col min="12" max="12" width="13.5703125" style="27" customWidth="1"/>
    <col min="13" max="13" width="15.28515625" style="27" customWidth="1"/>
    <col min="14" max="14" width="22.5703125" style="27" customWidth="1"/>
    <col min="15" max="15" width="10.140625" style="27" bestFit="1" customWidth="1"/>
    <col min="16" max="16" width="9.5703125" style="27" bestFit="1" customWidth="1"/>
    <col min="17" max="16384" width="8.85546875" style="27"/>
  </cols>
  <sheetData>
    <row r="1" spans="1:13" ht="59.25" customHeight="1" x14ac:dyDescent="0.25">
      <c r="A1" s="28"/>
      <c r="B1" s="29"/>
      <c r="C1" s="29"/>
      <c r="D1" s="29"/>
      <c r="F1" s="29"/>
      <c r="G1" s="29"/>
      <c r="H1" s="90" t="s">
        <v>214</v>
      </c>
      <c r="I1" s="90"/>
      <c r="J1" s="90"/>
      <c r="K1" s="91"/>
      <c r="L1" s="91"/>
      <c r="M1" s="91"/>
    </row>
    <row r="2" spans="1:13" ht="54" customHeight="1" x14ac:dyDescent="0.25">
      <c r="A2" s="92" t="s">
        <v>210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4"/>
      <c r="M2" s="94"/>
    </row>
    <row r="4" spans="1:13" ht="51" customHeight="1" x14ac:dyDescent="0.25">
      <c r="A4" s="100" t="s">
        <v>90</v>
      </c>
      <c r="B4" s="100" t="s">
        <v>4</v>
      </c>
      <c r="C4" s="101" t="s">
        <v>50</v>
      </c>
      <c r="D4" s="103" t="s">
        <v>89</v>
      </c>
      <c r="E4" s="87" t="s">
        <v>17</v>
      </c>
      <c r="F4" s="88"/>
      <c r="G4" s="88"/>
      <c r="H4" s="89"/>
      <c r="I4" s="87" t="s">
        <v>213</v>
      </c>
      <c r="J4" s="95"/>
      <c r="K4" s="95"/>
      <c r="L4" s="95"/>
      <c r="M4" s="96"/>
    </row>
    <row r="5" spans="1:13" ht="73.5" customHeight="1" x14ac:dyDescent="0.25">
      <c r="A5" s="100"/>
      <c r="B5" s="100"/>
      <c r="C5" s="102"/>
      <c r="D5" s="103"/>
      <c r="E5" s="38" t="s">
        <v>18</v>
      </c>
      <c r="F5" s="26" t="s">
        <v>88</v>
      </c>
      <c r="G5" s="26" t="s">
        <v>212</v>
      </c>
      <c r="H5" s="26" t="s">
        <v>54</v>
      </c>
      <c r="I5" s="74" t="s">
        <v>209</v>
      </c>
      <c r="J5" s="72" t="s">
        <v>187</v>
      </c>
      <c r="K5" s="49" t="s">
        <v>188</v>
      </c>
      <c r="L5" s="49" t="s">
        <v>207</v>
      </c>
      <c r="M5" s="49" t="s">
        <v>208</v>
      </c>
    </row>
    <row r="6" spans="1:13" x14ac:dyDescent="0.25">
      <c r="A6" s="24">
        <v>1</v>
      </c>
      <c r="B6" s="24">
        <v>2</v>
      </c>
      <c r="C6" s="24">
        <v>3</v>
      </c>
      <c r="D6" s="24">
        <v>4</v>
      </c>
      <c r="E6" s="47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</row>
    <row r="7" spans="1:13" x14ac:dyDescent="0.25">
      <c r="A7" s="97" t="s">
        <v>154</v>
      </c>
      <c r="B7" s="98"/>
      <c r="C7" s="98"/>
      <c r="D7" s="99"/>
      <c r="E7" s="44" t="s">
        <v>85</v>
      </c>
      <c r="F7" s="44" t="s">
        <v>85</v>
      </c>
      <c r="G7" s="44" t="s">
        <v>85</v>
      </c>
      <c r="H7" s="44" t="s">
        <v>85</v>
      </c>
      <c r="I7" s="40">
        <f>I8+I37+I42+I81+I84+I89+I96</f>
        <v>234176.87999999998</v>
      </c>
      <c r="J7" s="40">
        <f>J13</f>
        <v>18763.96</v>
      </c>
      <c r="K7" s="40">
        <f>K8+K37+K42+K81+K84+K89+K96</f>
        <v>255327.11000000002</v>
      </c>
      <c r="L7" s="40">
        <f>L8+L37+L42+L81+L84+L89+L96</f>
        <v>177810.63</v>
      </c>
      <c r="M7" s="40">
        <f t="shared" ref="M7" si="0">M8+M37+M42+M81+M84+M89+M96</f>
        <v>178018.96000000002</v>
      </c>
    </row>
    <row r="8" spans="1:13" ht="63" x14ac:dyDescent="0.25">
      <c r="A8" s="30" t="s">
        <v>58</v>
      </c>
      <c r="B8" s="26" t="s">
        <v>85</v>
      </c>
      <c r="C8" s="26" t="s">
        <v>85</v>
      </c>
      <c r="D8" s="25" t="s">
        <v>155</v>
      </c>
      <c r="E8" s="56" t="s">
        <v>156</v>
      </c>
      <c r="F8" s="49" t="s">
        <v>80</v>
      </c>
      <c r="G8" s="49">
        <v>8</v>
      </c>
      <c r="H8" s="51" t="s">
        <v>184</v>
      </c>
      <c r="I8" s="40">
        <f t="shared" ref="I8:J8" si="1">I9+I11+I13+I15</f>
        <v>176120.36</v>
      </c>
      <c r="J8" s="40">
        <f t="shared" si="1"/>
        <v>33677.21</v>
      </c>
      <c r="K8" s="40">
        <f>K9+K11+K13+K15+K34</f>
        <v>191099.37000000002</v>
      </c>
      <c r="L8" s="40">
        <f t="shared" ref="L8:M8" si="2">L9+L11+L13</f>
        <v>134807.5</v>
      </c>
      <c r="M8" s="40">
        <f t="shared" si="2"/>
        <v>134807.51</v>
      </c>
    </row>
    <row r="9" spans="1:13" ht="31.5" x14ac:dyDescent="0.25">
      <c r="A9" s="30" t="s">
        <v>58</v>
      </c>
      <c r="B9" s="58">
        <v>40410</v>
      </c>
      <c r="C9" s="58" t="s">
        <v>85</v>
      </c>
      <c r="D9" s="25" t="s">
        <v>181</v>
      </c>
      <c r="E9" s="58" t="s">
        <v>85</v>
      </c>
      <c r="F9" s="58" t="s">
        <v>85</v>
      </c>
      <c r="G9" s="58" t="s">
        <v>85</v>
      </c>
      <c r="H9" s="58" t="s">
        <v>85</v>
      </c>
      <c r="I9" s="40">
        <f t="shared" ref="I9:K9" si="3">I10</f>
        <v>20</v>
      </c>
      <c r="J9" s="75">
        <v>0</v>
      </c>
      <c r="K9" s="40">
        <f t="shared" si="3"/>
        <v>100</v>
      </c>
      <c r="L9" s="75">
        <v>100</v>
      </c>
      <c r="M9" s="75">
        <v>100</v>
      </c>
    </row>
    <row r="10" spans="1:13" ht="36.75" customHeight="1" x14ac:dyDescent="0.25">
      <c r="A10" s="30" t="s">
        <v>58</v>
      </c>
      <c r="B10" s="31">
        <v>40410</v>
      </c>
      <c r="C10" s="31" t="s">
        <v>93</v>
      </c>
      <c r="D10" s="25" t="s">
        <v>91</v>
      </c>
      <c r="E10" s="38" t="s">
        <v>115</v>
      </c>
      <c r="F10" s="36" t="s">
        <v>99</v>
      </c>
      <c r="G10" s="31">
        <v>2</v>
      </c>
      <c r="H10" s="51" t="s">
        <v>184</v>
      </c>
      <c r="I10" s="45">
        <v>20</v>
      </c>
      <c r="J10" s="45">
        <v>0</v>
      </c>
      <c r="K10" s="40">
        <v>100</v>
      </c>
      <c r="L10" s="75">
        <v>100</v>
      </c>
      <c r="M10" s="75">
        <v>100</v>
      </c>
    </row>
    <row r="11" spans="1:13" ht="51" customHeight="1" x14ac:dyDescent="0.25">
      <c r="A11" s="30" t="s">
        <v>58</v>
      </c>
      <c r="B11" s="58" t="s">
        <v>245</v>
      </c>
      <c r="C11" s="58" t="s">
        <v>85</v>
      </c>
      <c r="D11" s="25" t="s">
        <v>246</v>
      </c>
      <c r="E11" s="48" t="s">
        <v>85</v>
      </c>
      <c r="F11" s="48" t="s">
        <v>85</v>
      </c>
      <c r="G11" s="48" t="s">
        <v>85</v>
      </c>
      <c r="H11" s="48" t="s">
        <v>85</v>
      </c>
      <c r="I11" s="40">
        <f t="shared" ref="I11:M11" si="4">I12</f>
        <v>56359.96</v>
      </c>
      <c r="J11" s="40">
        <f t="shared" si="4"/>
        <v>0</v>
      </c>
      <c r="K11" s="40">
        <f t="shared" si="4"/>
        <v>61235.51</v>
      </c>
      <c r="L11" s="40">
        <f t="shared" si="4"/>
        <v>60628.9</v>
      </c>
      <c r="M11" s="40">
        <f t="shared" si="4"/>
        <v>60008.92</v>
      </c>
    </row>
    <row r="12" spans="1:13" ht="93" customHeight="1" x14ac:dyDescent="0.25">
      <c r="A12" s="30" t="s">
        <v>58</v>
      </c>
      <c r="B12" s="82" t="s">
        <v>245</v>
      </c>
      <c r="C12" s="32" t="s">
        <v>94</v>
      </c>
      <c r="D12" s="53" t="s">
        <v>182</v>
      </c>
      <c r="E12" s="38" t="s">
        <v>97</v>
      </c>
      <c r="F12" s="32" t="s">
        <v>98</v>
      </c>
      <c r="G12" s="32">
        <v>98650</v>
      </c>
      <c r="H12" s="51" t="s">
        <v>184</v>
      </c>
      <c r="I12" s="45">
        <v>56359.96</v>
      </c>
      <c r="J12" s="45">
        <v>0</v>
      </c>
      <c r="K12" s="40">
        <v>61235.51</v>
      </c>
      <c r="L12" s="40">
        <v>60628.9</v>
      </c>
      <c r="M12" s="40">
        <v>60008.92</v>
      </c>
    </row>
    <row r="13" spans="1:13" ht="31.5" x14ac:dyDescent="0.25">
      <c r="A13" s="30" t="s">
        <v>58</v>
      </c>
      <c r="B13" s="58" t="s">
        <v>247</v>
      </c>
      <c r="C13" s="58" t="s">
        <v>85</v>
      </c>
      <c r="D13" s="53" t="s">
        <v>248</v>
      </c>
      <c r="E13" s="58" t="s">
        <v>85</v>
      </c>
      <c r="F13" s="58" t="s">
        <v>85</v>
      </c>
      <c r="G13" s="58" t="s">
        <v>85</v>
      </c>
      <c r="H13" s="58" t="s">
        <v>85</v>
      </c>
      <c r="I13" s="40">
        <f>I14+I16+I17+I18+I19+I20+I21+I35+I36</f>
        <v>100357.96999999999</v>
      </c>
      <c r="J13" s="40">
        <f>J14+J16+J17+J18+J19++J20+J21+J35+J36</f>
        <v>18763.96</v>
      </c>
      <c r="K13" s="40">
        <f>K14</f>
        <v>73471.990000000005</v>
      </c>
      <c r="L13" s="40">
        <f t="shared" ref="L13:M13" si="5">L14</f>
        <v>74078.600000000006</v>
      </c>
      <c r="M13" s="40">
        <f t="shared" si="5"/>
        <v>74698.59</v>
      </c>
    </row>
    <row r="14" spans="1:13" ht="181.5" customHeight="1" x14ac:dyDescent="0.25">
      <c r="A14" s="30" t="s">
        <v>58</v>
      </c>
      <c r="B14" s="82" t="s">
        <v>247</v>
      </c>
      <c r="C14" s="32" t="s">
        <v>94</v>
      </c>
      <c r="D14" s="53" t="s">
        <v>183</v>
      </c>
      <c r="E14" s="38" t="s">
        <v>96</v>
      </c>
      <c r="F14" s="33" t="s">
        <v>95</v>
      </c>
      <c r="G14" s="26">
        <v>22680.400000000001</v>
      </c>
      <c r="H14" s="51" t="s">
        <v>184</v>
      </c>
      <c r="I14" s="45">
        <v>64714.83</v>
      </c>
      <c r="J14" s="40">
        <v>0</v>
      </c>
      <c r="K14" s="40">
        <v>73471.990000000005</v>
      </c>
      <c r="L14" s="40">
        <v>74078.600000000006</v>
      </c>
      <c r="M14" s="40">
        <v>74698.59</v>
      </c>
    </row>
    <row r="15" spans="1:13" ht="54.75" customHeight="1" x14ac:dyDescent="0.25">
      <c r="A15" s="30" t="s">
        <v>58</v>
      </c>
      <c r="B15" s="82" t="s">
        <v>249</v>
      </c>
      <c r="C15" s="82" t="s">
        <v>85</v>
      </c>
      <c r="D15" s="53" t="s">
        <v>250</v>
      </c>
      <c r="E15" s="82" t="s">
        <v>85</v>
      </c>
      <c r="F15" s="82" t="s">
        <v>85</v>
      </c>
      <c r="G15" s="82" t="s">
        <v>85</v>
      </c>
      <c r="H15" s="82" t="s">
        <v>85</v>
      </c>
      <c r="I15" s="40">
        <f t="shared" ref="I15:J15" si="6">I16++I17+I18+I19+I20+I21+I22+I23+I24+I25+I26+I27+I28+I29+I30+I31+I32+I33</f>
        <v>19382.43</v>
      </c>
      <c r="J15" s="40">
        <f t="shared" si="6"/>
        <v>14913.25</v>
      </c>
      <c r="K15" s="40">
        <f>K16++K17+K18+K19+K20+K21+K22+K23+K24+K25+K26+K27+K28+K29+K30+K31+K32+K33</f>
        <v>53235.89</v>
      </c>
      <c r="L15" s="40">
        <f t="shared" ref="L15:M15" si="7">L16++L17+L18+L19+L20+L21+L22+L23+L24+L25+L26+L27+L28+L29+L30+L31+L32+L33</f>
        <v>0</v>
      </c>
      <c r="M15" s="40">
        <f t="shared" si="7"/>
        <v>0</v>
      </c>
    </row>
    <row r="16" spans="1:13" ht="69" customHeight="1" x14ac:dyDescent="0.25">
      <c r="A16" s="30" t="s">
        <v>58</v>
      </c>
      <c r="B16" s="82" t="s">
        <v>249</v>
      </c>
      <c r="C16" s="32" t="s">
        <v>94</v>
      </c>
      <c r="D16" s="53" t="s">
        <v>215</v>
      </c>
      <c r="E16" s="38" t="s">
        <v>185</v>
      </c>
      <c r="F16" s="72" t="s">
        <v>95</v>
      </c>
      <c r="G16" s="26">
        <v>1091.5</v>
      </c>
      <c r="H16" s="51" t="s">
        <v>186</v>
      </c>
      <c r="I16" s="45">
        <v>3059.01</v>
      </c>
      <c r="J16" s="45" t="s">
        <v>189</v>
      </c>
      <c r="K16" s="71">
        <v>0</v>
      </c>
      <c r="L16" s="71">
        <v>0</v>
      </c>
      <c r="M16" s="71">
        <v>0</v>
      </c>
    </row>
    <row r="17" spans="1:13" ht="95.25" customHeight="1" x14ac:dyDescent="0.25">
      <c r="A17" s="30" t="s">
        <v>58</v>
      </c>
      <c r="B17" s="82" t="s">
        <v>249</v>
      </c>
      <c r="C17" s="63" t="s">
        <v>94</v>
      </c>
      <c r="D17" s="53" t="s">
        <v>190</v>
      </c>
      <c r="E17" s="38" t="s">
        <v>191</v>
      </c>
      <c r="F17" s="63" t="s">
        <v>95</v>
      </c>
      <c r="G17" s="49">
        <v>236.7</v>
      </c>
      <c r="H17" s="51" t="s">
        <v>192</v>
      </c>
      <c r="I17" s="45">
        <v>690.1</v>
      </c>
      <c r="J17" s="70">
        <v>690.07</v>
      </c>
      <c r="K17" s="40">
        <v>0</v>
      </c>
      <c r="L17" s="71">
        <v>0</v>
      </c>
      <c r="M17" s="71">
        <v>0</v>
      </c>
    </row>
    <row r="18" spans="1:13" ht="113.25" customHeight="1" x14ac:dyDescent="0.25">
      <c r="A18" s="30" t="s">
        <v>58</v>
      </c>
      <c r="B18" s="82" t="s">
        <v>249</v>
      </c>
      <c r="C18" s="63" t="s">
        <v>94</v>
      </c>
      <c r="D18" s="53" t="s">
        <v>193</v>
      </c>
      <c r="E18" s="41" t="s">
        <v>194</v>
      </c>
      <c r="F18" s="63" t="s">
        <v>99</v>
      </c>
      <c r="G18" s="63">
        <v>1</v>
      </c>
      <c r="H18" s="51" t="s">
        <v>184</v>
      </c>
      <c r="I18" s="45">
        <v>1146.67</v>
      </c>
      <c r="J18" s="45" t="s">
        <v>195</v>
      </c>
      <c r="K18" s="40">
        <v>0</v>
      </c>
      <c r="L18" s="71">
        <v>0</v>
      </c>
      <c r="M18" s="71">
        <v>0</v>
      </c>
    </row>
    <row r="19" spans="1:13" ht="70.5" customHeight="1" x14ac:dyDescent="0.25">
      <c r="A19" s="30" t="s">
        <v>58</v>
      </c>
      <c r="B19" s="82" t="s">
        <v>249</v>
      </c>
      <c r="C19" s="65" t="s">
        <v>94</v>
      </c>
      <c r="D19" s="53" t="s">
        <v>196</v>
      </c>
      <c r="E19" s="38" t="s">
        <v>197</v>
      </c>
      <c r="F19" s="72" t="s">
        <v>99</v>
      </c>
      <c r="G19" s="72">
        <v>1</v>
      </c>
      <c r="H19" s="51" t="s">
        <v>184</v>
      </c>
      <c r="I19" s="45">
        <v>120</v>
      </c>
      <c r="J19" s="45">
        <v>120</v>
      </c>
      <c r="K19" s="40">
        <v>0</v>
      </c>
      <c r="L19" s="71">
        <v>0</v>
      </c>
      <c r="M19" s="71">
        <v>0</v>
      </c>
    </row>
    <row r="20" spans="1:13" ht="88.5" customHeight="1" x14ac:dyDescent="0.25">
      <c r="A20" s="30" t="s">
        <v>58</v>
      </c>
      <c r="B20" s="82" t="s">
        <v>249</v>
      </c>
      <c r="C20" s="69" t="s">
        <v>94</v>
      </c>
      <c r="D20" s="54" t="s">
        <v>179</v>
      </c>
      <c r="E20" s="38" t="s">
        <v>178</v>
      </c>
      <c r="F20" s="69" t="s">
        <v>99</v>
      </c>
      <c r="G20" s="69">
        <v>1</v>
      </c>
      <c r="H20" s="51" t="s">
        <v>198</v>
      </c>
      <c r="I20" s="45">
        <v>473.2</v>
      </c>
      <c r="J20" s="45">
        <v>195</v>
      </c>
      <c r="K20" s="40">
        <v>0</v>
      </c>
      <c r="L20" s="71">
        <v>0</v>
      </c>
      <c r="M20" s="71">
        <v>0</v>
      </c>
    </row>
    <row r="21" spans="1:13" ht="79.5" customHeight="1" x14ac:dyDescent="0.25">
      <c r="A21" s="30" t="s">
        <v>58</v>
      </c>
      <c r="B21" s="82" t="s">
        <v>249</v>
      </c>
      <c r="C21" s="67" t="s">
        <v>94</v>
      </c>
      <c r="D21" s="54" t="s">
        <v>180</v>
      </c>
      <c r="E21" s="56" t="s">
        <v>127</v>
      </c>
      <c r="F21" s="67" t="s">
        <v>74</v>
      </c>
      <c r="G21" s="67">
        <v>1</v>
      </c>
      <c r="H21" s="51" t="s">
        <v>184</v>
      </c>
      <c r="I21" s="45">
        <v>13893.45</v>
      </c>
      <c r="J21" s="45">
        <v>11647.75</v>
      </c>
      <c r="K21" s="40">
        <v>0</v>
      </c>
      <c r="L21" s="71">
        <v>0</v>
      </c>
      <c r="M21" s="71">
        <v>0</v>
      </c>
    </row>
    <row r="22" spans="1:13" ht="64.5" customHeight="1" x14ac:dyDescent="0.25">
      <c r="A22" s="30" t="s">
        <v>58</v>
      </c>
      <c r="B22" s="82" t="s">
        <v>249</v>
      </c>
      <c r="C22" s="77" t="s">
        <v>94</v>
      </c>
      <c r="D22" s="54" t="s">
        <v>216</v>
      </c>
      <c r="E22" s="38" t="s">
        <v>218</v>
      </c>
      <c r="F22" s="77" t="s">
        <v>95</v>
      </c>
      <c r="G22" s="77">
        <v>288.01</v>
      </c>
      <c r="H22" s="51" t="s">
        <v>217</v>
      </c>
      <c r="I22" s="45">
        <v>0</v>
      </c>
      <c r="J22" s="45">
        <v>0</v>
      </c>
      <c r="K22" s="40">
        <v>11457.81</v>
      </c>
      <c r="L22" s="71">
        <v>0</v>
      </c>
      <c r="M22" s="71">
        <v>0</v>
      </c>
    </row>
    <row r="23" spans="1:13" ht="79.5" customHeight="1" x14ac:dyDescent="0.25">
      <c r="A23" s="30" t="s">
        <v>58</v>
      </c>
      <c r="B23" s="82" t="s">
        <v>249</v>
      </c>
      <c r="C23" s="77" t="s">
        <v>94</v>
      </c>
      <c r="D23" s="54" t="s">
        <v>219</v>
      </c>
      <c r="E23" s="38" t="s">
        <v>218</v>
      </c>
      <c r="F23" s="77" t="s">
        <v>95</v>
      </c>
      <c r="G23" s="77">
        <v>134.6</v>
      </c>
      <c r="H23" s="51" t="s">
        <v>217</v>
      </c>
      <c r="I23" s="45">
        <v>0</v>
      </c>
      <c r="J23" s="45">
        <v>0</v>
      </c>
      <c r="K23" s="40">
        <v>1430.71</v>
      </c>
      <c r="L23" s="71">
        <v>0</v>
      </c>
      <c r="M23" s="71">
        <v>0</v>
      </c>
    </row>
    <row r="24" spans="1:13" ht="54.75" customHeight="1" x14ac:dyDescent="0.25">
      <c r="A24" s="30" t="s">
        <v>58</v>
      </c>
      <c r="B24" s="82" t="s">
        <v>249</v>
      </c>
      <c r="C24" s="77" t="s">
        <v>94</v>
      </c>
      <c r="D24" s="54" t="s">
        <v>220</v>
      </c>
      <c r="E24" s="38" t="s">
        <v>221</v>
      </c>
      <c r="F24" s="77" t="s">
        <v>95</v>
      </c>
      <c r="G24" s="77">
        <v>374.7</v>
      </c>
      <c r="H24" s="51" t="s">
        <v>184</v>
      </c>
      <c r="I24" s="45">
        <v>0</v>
      </c>
      <c r="J24" s="45">
        <v>0</v>
      </c>
      <c r="K24" s="40">
        <v>5572.83</v>
      </c>
      <c r="L24" s="71">
        <v>0</v>
      </c>
      <c r="M24" s="71">
        <v>0</v>
      </c>
    </row>
    <row r="25" spans="1:13" ht="72" customHeight="1" x14ac:dyDescent="0.25">
      <c r="A25" s="30" t="s">
        <v>58</v>
      </c>
      <c r="B25" s="82" t="s">
        <v>249</v>
      </c>
      <c r="C25" s="77" t="s">
        <v>94</v>
      </c>
      <c r="D25" s="54" t="s">
        <v>222</v>
      </c>
      <c r="E25" s="38" t="s">
        <v>197</v>
      </c>
      <c r="F25" s="77" t="s">
        <v>99</v>
      </c>
      <c r="G25" s="77">
        <v>1</v>
      </c>
      <c r="H25" s="51" t="s">
        <v>184</v>
      </c>
      <c r="I25" s="45">
        <v>0</v>
      </c>
      <c r="J25" s="45">
        <v>0</v>
      </c>
      <c r="K25" s="40">
        <v>146</v>
      </c>
      <c r="L25" s="71">
        <v>0</v>
      </c>
      <c r="M25" s="71">
        <v>0</v>
      </c>
    </row>
    <row r="26" spans="1:13" ht="66" customHeight="1" x14ac:dyDescent="0.25">
      <c r="A26" s="30" t="s">
        <v>58</v>
      </c>
      <c r="B26" s="82" t="s">
        <v>249</v>
      </c>
      <c r="C26" s="79" t="s">
        <v>94</v>
      </c>
      <c r="D26" s="54" t="s">
        <v>233</v>
      </c>
      <c r="E26" s="38" t="s">
        <v>221</v>
      </c>
      <c r="F26" s="79" t="s">
        <v>95</v>
      </c>
      <c r="G26" s="79">
        <v>60.1</v>
      </c>
      <c r="H26" s="51" t="s">
        <v>184</v>
      </c>
      <c r="I26" s="45">
        <v>0</v>
      </c>
      <c r="J26" s="45">
        <v>0</v>
      </c>
      <c r="K26" s="45">
        <v>4194.75</v>
      </c>
      <c r="L26" s="71">
        <v>0</v>
      </c>
      <c r="M26" s="71">
        <v>0</v>
      </c>
    </row>
    <row r="27" spans="1:13" ht="68.25" customHeight="1" x14ac:dyDescent="0.25">
      <c r="A27" s="30" t="s">
        <v>58</v>
      </c>
      <c r="B27" s="82" t="s">
        <v>249</v>
      </c>
      <c r="C27" s="79" t="s">
        <v>94</v>
      </c>
      <c r="D27" s="54" t="s">
        <v>232</v>
      </c>
      <c r="E27" s="38" t="s">
        <v>221</v>
      </c>
      <c r="F27" s="79" t="s">
        <v>95</v>
      </c>
      <c r="G27" s="79">
        <v>888.5</v>
      </c>
      <c r="H27" s="51" t="s">
        <v>184</v>
      </c>
      <c r="I27" s="45">
        <v>0</v>
      </c>
      <c r="J27" s="45">
        <v>0</v>
      </c>
      <c r="K27" s="45">
        <v>2635.75</v>
      </c>
      <c r="L27" s="71">
        <v>0</v>
      </c>
      <c r="M27" s="71">
        <v>0</v>
      </c>
    </row>
    <row r="28" spans="1:13" ht="72.75" customHeight="1" x14ac:dyDescent="0.25">
      <c r="A28" s="30" t="s">
        <v>58</v>
      </c>
      <c r="B28" s="82" t="s">
        <v>249</v>
      </c>
      <c r="C28" s="79" t="s">
        <v>94</v>
      </c>
      <c r="D28" s="54" t="s">
        <v>234</v>
      </c>
      <c r="E28" s="38" t="s">
        <v>221</v>
      </c>
      <c r="F28" s="79" t="s">
        <v>95</v>
      </c>
      <c r="G28" s="79">
        <v>236.9</v>
      </c>
      <c r="H28" s="51" t="s">
        <v>184</v>
      </c>
      <c r="I28" s="45">
        <v>0</v>
      </c>
      <c r="J28" s="45">
        <v>0</v>
      </c>
      <c r="K28" s="45">
        <v>2125.73</v>
      </c>
      <c r="L28" s="71">
        <v>0</v>
      </c>
      <c r="M28" s="71">
        <v>0</v>
      </c>
    </row>
    <row r="29" spans="1:13" ht="66" customHeight="1" x14ac:dyDescent="0.25">
      <c r="A29" s="30" t="s">
        <v>58</v>
      </c>
      <c r="B29" s="82" t="s">
        <v>249</v>
      </c>
      <c r="C29" s="81" t="s">
        <v>94</v>
      </c>
      <c r="D29" s="54" t="s">
        <v>237</v>
      </c>
      <c r="E29" s="38" t="s">
        <v>238</v>
      </c>
      <c r="F29" s="81" t="s">
        <v>95</v>
      </c>
      <c r="G29" s="81">
        <v>476.5</v>
      </c>
      <c r="H29" s="51" t="s">
        <v>184</v>
      </c>
      <c r="I29" s="45">
        <v>0</v>
      </c>
      <c r="J29" s="45">
        <v>0</v>
      </c>
      <c r="K29" s="45">
        <v>3528.67</v>
      </c>
      <c r="L29" s="71">
        <v>0</v>
      </c>
      <c r="M29" s="71">
        <v>0</v>
      </c>
    </row>
    <row r="30" spans="1:13" ht="65.25" customHeight="1" x14ac:dyDescent="0.25">
      <c r="A30" s="30" t="s">
        <v>58</v>
      </c>
      <c r="B30" s="82" t="s">
        <v>249</v>
      </c>
      <c r="C30" s="80" t="s">
        <v>94</v>
      </c>
      <c r="D30" s="54" t="s">
        <v>260</v>
      </c>
      <c r="E30" s="38" t="s">
        <v>221</v>
      </c>
      <c r="F30" s="80" t="s">
        <v>95</v>
      </c>
      <c r="G30" s="80">
        <v>45.5</v>
      </c>
      <c r="H30" s="51" t="s">
        <v>184</v>
      </c>
      <c r="I30" s="45">
        <v>0</v>
      </c>
      <c r="J30" s="45">
        <v>0</v>
      </c>
      <c r="K30" s="45">
        <v>2000</v>
      </c>
      <c r="L30" s="71">
        <v>0</v>
      </c>
      <c r="M30" s="71">
        <v>0</v>
      </c>
    </row>
    <row r="31" spans="1:13" ht="53.25" customHeight="1" x14ac:dyDescent="0.25">
      <c r="A31" s="30" t="s">
        <v>58</v>
      </c>
      <c r="B31" s="82" t="s">
        <v>249</v>
      </c>
      <c r="C31" s="80" t="s">
        <v>94</v>
      </c>
      <c r="D31" s="54" t="s">
        <v>235</v>
      </c>
      <c r="E31" s="38" t="s">
        <v>221</v>
      </c>
      <c r="F31" s="80" t="s">
        <v>95</v>
      </c>
      <c r="G31" s="80">
        <v>285.3</v>
      </c>
      <c r="H31" s="51" t="s">
        <v>184</v>
      </c>
      <c r="I31" s="45">
        <v>0</v>
      </c>
      <c r="J31" s="45">
        <v>0</v>
      </c>
      <c r="K31" s="45">
        <v>5632</v>
      </c>
      <c r="L31" s="71">
        <v>0</v>
      </c>
      <c r="M31" s="71">
        <v>0</v>
      </c>
    </row>
    <row r="32" spans="1:13" ht="54.75" customHeight="1" x14ac:dyDescent="0.25">
      <c r="A32" s="30" t="s">
        <v>58</v>
      </c>
      <c r="B32" s="82" t="s">
        <v>249</v>
      </c>
      <c r="C32" s="80" t="s">
        <v>94</v>
      </c>
      <c r="D32" s="54" t="s">
        <v>236</v>
      </c>
      <c r="E32" s="38" t="s">
        <v>221</v>
      </c>
      <c r="F32" s="80" t="s">
        <v>95</v>
      </c>
      <c r="G32" s="80">
        <v>895.6</v>
      </c>
      <c r="H32" s="51" t="s">
        <v>184</v>
      </c>
      <c r="I32" s="45">
        <v>0</v>
      </c>
      <c r="J32" s="45">
        <v>0</v>
      </c>
      <c r="K32" s="45">
        <v>12416</v>
      </c>
      <c r="L32" s="71">
        <v>0</v>
      </c>
      <c r="M32" s="71">
        <v>0</v>
      </c>
    </row>
    <row r="33" spans="1:15" ht="71.25" customHeight="1" x14ac:dyDescent="0.25">
      <c r="A33" s="30" t="s">
        <v>58</v>
      </c>
      <c r="B33" s="82" t="s">
        <v>249</v>
      </c>
      <c r="C33" s="80" t="s">
        <v>94</v>
      </c>
      <c r="D33" s="54" t="s">
        <v>259</v>
      </c>
      <c r="E33" s="38" t="s">
        <v>221</v>
      </c>
      <c r="F33" s="80" t="s">
        <v>95</v>
      </c>
      <c r="G33" s="80"/>
      <c r="H33" s="51" t="s">
        <v>184</v>
      </c>
      <c r="I33" s="45">
        <v>0</v>
      </c>
      <c r="J33" s="45">
        <v>0</v>
      </c>
      <c r="K33" s="45">
        <v>2095.64</v>
      </c>
      <c r="L33" s="71">
        <v>0</v>
      </c>
      <c r="M33" s="71">
        <v>0</v>
      </c>
    </row>
    <row r="34" spans="1:15" ht="47.25" customHeight="1" x14ac:dyDescent="0.25">
      <c r="A34" s="30" t="s">
        <v>58</v>
      </c>
      <c r="B34" s="82" t="s">
        <v>251</v>
      </c>
      <c r="C34" s="82" t="s">
        <v>85</v>
      </c>
      <c r="D34" s="53" t="s">
        <v>252</v>
      </c>
      <c r="E34" s="82" t="s">
        <v>85</v>
      </c>
      <c r="F34" s="82" t="s">
        <v>85</v>
      </c>
      <c r="G34" s="82" t="s">
        <v>85</v>
      </c>
      <c r="H34" s="82" t="s">
        <v>85</v>
      </c>
      <c r="I34" s="45">
        <f t="shared" ref="I34:J34" si="8">I35+I36</f>
        <v>16260.710000000001</v>
      </c>
      <c r="J34" s="45">
        <f t="shared" si="8"/>
        <v>3850.71</v>
      </c>
      <c r="K34" s="45">
        <f>K35+K36</f>
        <v>3055.98</v>
      </c>
      <c r="L34" s="45">
        <f t="shared" ref="L34:M34" si="9">L35+L36</f>
        <v>2928.38</v>
      </c>
      <c r="M34" s="45">
        <f t="shared" si="9"/>
        <v>2855.02</v>
      </c>
    </row>
    <row r="35" spans="1:15" ht="57" customHeight="1" x14ac:dyDescent="0.25">
      <c r="A35" s="30" t="s">
        <v>58</v>
      </c>
      <c r="B35" s="82" t="s">
        <v>251</v>
      </c>
      <c r="C35" s="32" t="s">
        <v>94</v>
      </c>
      <c r="D35" s="60" t="s">
        <v>157</v>
      </c>
      <c r="E35" s="42" t="s">
        <v>100</v>
      </c>
      <c r="F35" s="34" t="s">
        <v>99</v>
      </c>
      <c r="G35" s="49">
        <v>4</v>
      </c>
      <c r="H35" s="51" t="s">
        <v>211</v>
      </c>
      <c r="I35" s="45">
        <v>15746.51</v>
      </c>
      <c r="J35" s="45">
        <v>3850.71</v>
      </c>
      <c r="K35" s="40">
        <v>0</v>
      </c>
      <c r="L35" s="71">
        <v>0</v>
      </c>
      <c r="M35" s="71">
        <v>0</v>
      </c>
    </row>
    <row r="36" spans="1:15" ht="65.25" customHeight="1" x14ac:dyDescent="0.25">
      <c r="A36" s="30" t="s">
        <v>58</v>
      </c>
      <c r="B36" s="82" t="s">
        <v>251</v>
      </c>
      <c r="C36" s="32" t="s">
        <v>94</v>
      </c>
      <c r="D36" s="61" t="s">
        <v>158</v>
      </c>
      <c r="E36" s="38" t="s">
        <v>101</v>
      </c>
      <c r="F36" s="33" t="s">
        <v>80</v>
      </c>
      <c r="G36" s="62">
        <v>45</v>
      </c>
      <c r="H36" s="51" t="s">
        <v>186</v>
      </c>
      <c r="I36" s="45">
        <v>514.20000000000005</v>
      </c>
      <c r="J36" s="45">
        <v>0</v>
      </c>
      <c r="K36" s="40">
        <v>3055.98</v>
      </c>
      <c r="L36" s="75">
        <v>2928.38</v>
      </c>
      <c r="M36" s="75">
        <v>2855.02</v>
      </c>
    </row>
    <row r="37" spans="1:15" ht="61.5" customHeight="1" x14ac:dyDescent="0.25">
      <c r="A37" s="30" t="s">
        <v>59</v>
      </c>
      <c r="B37" s="52" t="s">
        <v>85</v>
      </c>
      <c r="C37" s="52" t="s">
        <v>85</v>
      </c>
      <c r="D37" s="55" t="s">
        <v>145</v>
      </c>
      <c r="E37" s="38" t="s">
        <v>159</v>
      </c>
      <c r="F37" s="50" t="s">
        <v>80</v>
      </c>
      <c r="G37" s="44" t="s">
        <v>85</v>
      </c>
      <c r="H37" s="51" t="s">
        <v>85</v>
      </c>
      <c r="I37" s="40">
        <f t="shared" ref="I37:J37" si="10">I38</f>
        <v>2743.08</v>
      </c>
      <c r="J37" s="40">
        <f t="shared" si="10"/>
        <v>0</v>
      </c>
      <c r="K37" s="40">
        <f>K38+K40</f>
        <v>3257.66</v>
      </c>
      <c r="L37" s="40">
        <f t="shared" ref="L37:M37" si="11">L38+L40</f>
        <v>3023.97</v>
      </c>
      <c r="M37" s="40">
        <f t="shared" si="11"/>
        <v>3144.93</v>
      </c>
    </row>
    <row r="38" spans="1:15" ht="43.5" customHeight="1" x14ac:dyDescent="0.25">
      <c r="A38" s="30" t="s">
        <v>59</v>
      </c>
      <c r="B38" s="58">
        <v>40414</v>
      </c>
      <c r="C38" s="58" t="s">
        <v>85</v>
      </c>
      <c r="D38" s="55" t="s">
        <v>164</v>
      </c>
      <c r="E38" s="58" t="s">
        <v>85</v>
      </c>
      <c r="F38" s="58" t="s">
        <v>85</v>
      </c>
      <c r="G38" s="58" t="s">
        <v>85</v>
      </c>
      <c r="H38" s="58" t="s">
        <v>85</v>
      </c>
      <c r="I38" s="40">
        <f t="shared" ref="I38:J38" si="12">I39</f>
        <v>2743.08</v>
      </c>
      <c r="J38" s="40">
        <f t="shared" si="12"/>
        <v>0</v>
      </c>
      <c r="K38" s="40">
        <f>K39</f>
        <v>2807.66</v>
      </c>
      <c r="L38" s="40">
        <f t="shared" ref="L38:M38" si="13">L39+L40</f>
        <v>3023.97</v>
      </c>
      <c r="M38" s="40">
        <f t="shared" si="13"/>
        <v>3144.93</v>
      </c>
    </row>
    <row r="39" spans="1:15" ht="61.5" customHeight="1" x14ac:dyDescent="0.25">
      <c r="A39" s="30" t="s">
        <v>59</v>
      </c>
      <c r="B39" s="58">
        <v>40414</v>
      </c>
      <c r="C39" s="66" t="s">
        <v>177</v>
      </c>
      <c r="D39" s="55" t="s">
        <v>199</v>
      </c>
      <c r="E39" s="38" t="s">
        <v>110</v>
      </c>
      <c r="F39" s="34" t="s">
        <v>99</v>
      </c>
      <c r="G39" s="44">
        <v>12</v>
      </c>
      <c r="H39" s="51" t="s">
        <v>184</v>
      </c>
      <c r="I39" s="45">
        <v>2743.08</v>
      </c>
      <c r="J39" s="45">
        <v>0</v>
      </c>
      <c r="K39" s="40">
        <v>2807.66</v>
      </c>
      <c r="L39" s="75">
        <v>3023.97</v>
      </c>
      <c r="M39" s="75">
        <v>3144.93</v>
      </c>
    </row>
    <row r="40" spans="1:15" ht="61.5" customHeight="1" x14ac:dyDescent="0.25">
      <c r="A40" s="30" t="s">
        <v>59</v>
      </c>
      <c r="B40" s="82">
        <v>40413</v>
      </c>
      <c r="C40" s="82" t="s">
        <v>85</v>
      </c>
      <c r="D40" s="55" t="s">
        <v>163</v>
      </c>
      <c r="E40" s="82" t="s">
        <v>85</v>
      </c>
      <c r="F40" s="82" t="s">
        <v>85</v>
      </c>
      <c r="G40" s="82" t="s">
        <v>85</v>
      </c>
      <c r="H40" s="82" t="s">
        <v>85</v>
      </c>
      <c r="I40" s="45">
        <f>I41</f>
        <v>0</v>
      </c>
      <c r="J40" s="45">
        <f t="shared" ref="J40:M40" si="14">J41</f>
        <v>0</v>
      </c>
      <c r="K40" s="45">
        <f t="shared" si="14"/>
        <v>450</v>
      </c>
      <c r="L40" s="45">
        <f t="shared" si="14"/>
        <v>0</v>
      </c>
      <c r="M40" s="45">
        <f t="shared" si="14"/>
        <v>0</v>
      </c>
    </row>
    <row r="41" spans="1:15" ht="122.25" customHeight="1" x14ac:dyDescent="0.25">
      <c r="A41" s="30" t="s">
        <v>59</v>
      </c>
      <c r="B41" s="77">
        <v>40413</v>
      </c>
      <c r="C41" s="77" t="s">
        <v>177</v>
      </c>
      <c r="D41" s="78" t="s">
        <v>223</v>
      </c>
      <c r="E41" s="56" t="s">
        <v>127</v>
      </c>
      <c r="F41" s="77" t="s">
        <v>74</v>
      </c>
      <c r="G41" s="77">
        <v>1</v>
      </c>
      <c r="H41" s="51" t="s">
        <v>184</v>
      </c>
      <c r="I41" s="45">
        <v>0</v>
      </c>
      <c r="J41" s="45">
        <v>0</v>
      </c>
      <c r="K41" s="40">
        <v>450</v>
      </c>
      <c r="L41" s="75">
        <v>0</v>
      </c>
      <c r="M41" s="75">
        <v>0</v>
      </c>
    </row>
    <row r="42" spans="1:15" ht="203.25" customHeight="1" x14ac:dyDescent="0.25">
      <c r="A42" s="30" t="s">
        <v>103</v>
      </c>
      <c r="B42" s="36" t="s">
        <v>85</v>
      </c>
      <c r="C42" s="36" t="s">
        <v>85</v>
      </c>
      <c r="D42" s="57" t="s">
        <v>102</v>
      </c>
      <c r="E42" s="56" t="s">
        <v>160</v>
      </c>
      <c r="F42" s="49" t="s">
        <v>80</v>
      </c>
      <c r="G42" s="49">
        <v>760</v>
      </c>
      <c r="H42" s="51" t="s">
        <v>184</v>
      </c>
      <c r="I42" s="40">
        <f>I43+I46+I63+I69+I74+I76+I78</f>
        <v>22558.720000000001</v>
      </c>
      <c r="J42" s="40">
        <f>J43+J46+J63+J69+J74+J76+J78</f>
        <v>0</v>
      </c>
      <c r="K42" s="40">
        <f>K43+K46+K63+K69+K74+K76+K78</f>
        <v>29326.039999999997</v>
      </c>
      <c r="L42" s="40">
        <v>8402.2999999999993</v>
      </c>
      <c r="M42" s="40">
        <v>8402.2999999999993</v>
      </c>
      <c r="N42" s="68"/>
    </row>
    <row r="43" spans="1:15" ht="51.75" customHeight="1" x14ac:dyDescent="0.25">
      <c r="A43" s="30" t="s">
        <v>103</v>
      </c>
      <c r="B43" s="58">
        <v>40301</v>
      </c>
      <c r="C43" s="58" t="s">
        <v>85</v>
      </c>
      <c r="D43" s="57" t="s">
        <v>153</v>
      </c>
      <c r="E43" s="58" t="s">
        <v>85</v>
      </c>
      <c r="F43" s="58" t="s">
        <v>85</v>
      </c>
      <c r="G43" s="58" t="s">
        <v>85</v>
      </c>
      <c r="H43" s="58" t="s">
        <v>85</v>
      </c>
      <c r="I43" s="40">
        <f>I44+I45</f>
        <v>15997.6</v>
      </c>
      <c r="J43" s="40">
        <f t="shared" ref="J43:M43" si="15">J44+J45</f>
        <v>0</v>
      </c>
      <c r="K43" s="40">
        <f>K44+K45</f>
        <v>8282.99</v>
      </c>
      <c r="L43" s="40">
        <f t="shared" si="15"/>
        <v>1567.33</v>
      </c>
      <c r="M43" s="40">
        <f t="shared" si="15"/>
        <v>1567.33</v>
      </c>
      <c r="O43" s="68"/>
    </row>
    <row r="44" spans="1:15" ht="34.5" customHeight="1" x14ac:dyDescent="0.25">
      <c r="A44" s="30" t="s">
        <v>103</v>
      </c>
      <c r="B44" s="36">
        <v>40301</v>
      </c>
      <c r="C44" s="36" t="s">
        <v>92</v>
      </c>
      <c r="D44" s="37" t="s">
        <v>104</v>
      </c>
      <c r="E44" s="56" t="s">
        <v>105</v>
      </c>
      <c r="F44" s="49" t="s">
        <v>80</v>
      </c>
      <c r="G44" s="49">
        <v>85</v>
      </c>
      <c r="H44" s="51" t="s">
        <v>184</v>
      </c>
      <c r="I44" s="45">
        <v>15209.92</v>
      </c>
      <c r="J44" s="45">
        <v>0</v>
      </c>
      <c r="K44" s="40">
        <v>7075.24</v>
      </c>
      <c r="L44" s="75">
        <v>1200</v>
      </c>
      <c r="M44" s="75">
        <v>1200</v>
      </c>
    </row>
    <row r="45" spans="1:15" ht="59.25" customHeight="1" x14ac:dyDescent="0.25">
      <c r="A45" s="30" t="s">
        <v>103</v>
      </c>
      <c r="B45" s="36">
        <v>40301</v>
      </c>
      <c r="C45" s="36" t="s">
        <v>92</v>
      </c>
      <c r="D45" s="37" t="s">
        <v>107</v>
      </c>
      <c r="E45" s="56" t="s">
        <v>108</v>
      </c>
      <c r="F45" s="49" t="s">
        <v>80</v>
      </c>
      <c r="G45" s="49">
        <v>118</v>
      </c>
      <c r="H45" s="51" t="s">
        <v>184</v>
      </c>
      <c r="I45" s="45">
        <v>787.68</v>
      </c>
      <c r="J45" s="45">
        <v>0</v>
      </c>
      <c r="K45" s="40">
        <v>1207.75</v>
      </c>
      <c r="L45" s="75">
        <v>367.33</v>
      </c>
      <c r="M45" s="75">
        <v>367.33</v>
      </c>
    </row>
    <row r="46" spans="1:15" ht="41.25" customHeight="1" x14ac:dyDescent="0.25">
      <c r="A46" s="30" t="s">
        <v>103</v>
      </c>
      <c r="B46" s="58">
        <v>40413</v>
      </c>
      <c r="C46" s="58" t="s">
        <v>85</v>
      </c>
      <c r="D46" s="59" t="s">
        <v>163</v>
      </c>
      <c r="E46" s="58" t="s">
        <v>85</v>
      </c>
      <c r="F46" s="58" t="s">
        <v>85</v>
      </c>
      <c r="G46" s="58" t="s">
        <v>85</v>
      </c>
      <c r="H46" s="58" t="s">
        <v>85</v>
      </c>
      <c r="I46" s="45">
        <f>I47+I48+I49+I50+I51+I52+I53+I54</f>
        <v>2229.42</v>
      </c>
      <c r="J46" s="45">
        <f t="shared" ref="J46:M46" si="16">J47+J48+J49+J50+J51+J52+J53+J54</f>
        <v>0</v>
      </c>
      <c r="K46" s="45">
        <f>K47+K48+K49+K50+K51+K52+K53+K54+K55+K56+K57+K62+K58+K59+K60+K61</f>
        <v>12946.14</v>
      </c>
      <c r="L46" s="45">
        <f t="shared" si="16"/>
        <v>1192.94</v>
      </c>
      <c r="M46" s="45">
        <f t="shared" si="16"/>
        <v>1192.94</v>
      </c>
    </row>
    <row r="47" spans="1:15" ht="47.25" x14ac:dyDescent="0.25">
      <c r="A47" s="30" t="s">
        <v>103</v>
      </c>
      <c r="B47" s="82">
        <v>40413</v>
      </c>
      <c r="C47" s="36" t="s">
        <v>92</v>
      </c>
      <c r="D47" s="37" t="s">
        <v>109</v>
      </c>
      <c r="E47" s="56" t="s">
        <v>110</v>
      </c>
      <c r="F47" s="49" t="s">
        <v>111</v>
      </c>
      <c r="G47" s="49">
        <v>12</v>
      </c>
      <c r="H47" s="51" t="s">
        <v>184</v>
      </c>
      <c r="I47" s="45">
        <v>78.790000000000006</v>
      </c>
      <c r="J47" s="45">
        <v>0</v>
      </c>
      <c r="K47" s="45">
        <v>85.42</v>
      </c>
      <c r="L47" s="75">
        <v>0</v>
      </c>
      <c r="M47" s="75">
        <v>0</v>
      </c>
    </row>
    <row r="48" spans="1:15" ht="31.5" x14ac:dyDescent="0.25">
      <c r="A48" s="30" t="s">
        <v>103</v>
      </c>
      <c r="B48" s="82">
        <v>40413</v>
      </c>
      <c r="C48" s="36" t="s">
        <v>92</v>
      </c>
      <c r="D48" s="37" t="s">
        <v>202</v>
      </c>
      <c r="E48" s="56" t="s">
        <v>110</v>
      </c>
      <c r="F48" s="49" t="s">
        <v>111</v>
      </c>
      <c r="G48" s="49">
        <v>12</v>
      </c>
      <c r="H48" s="51" t="s">
        <v>184</v>
      </c>
      <c r="I48" s="45">
        <v>0</v>
      </c>
      <c r="J48" s="45">
        <v>0</v>
      </c>
      <c r="K48" s="45">
        <v>120</v>
      </c>
      <c r="L48" s="75">
        <v>120</v>
      </c>
      <c r="M48" s="75">
        <v>120</v>
      </c>
    </row>
    <row r="49" spans="1:13" ht="40.5" customHeight="1" x14ac:dyDescent="0.25">
      <c r="A49" s="30" t="s">
        <v>103</v>
      </c>
      <c r="B49" s="82">
        <v>40413</v>
      </c>
      <c r="C49" s="36" t="s">
        <v>92</v>
      </c>
      <c r="D49" s="37" t="s">
        <v>112</v>
      </c>
      <c r="E49" s="56" t="s">
        <v>113</v>
      </c>
      <c r="F49" s="49" t="s">
        <v>106</v>
      </c>
      <c r="G49" s="49">
        <v>850</v>
      </c>
      <c r="H49" s="51" t="s">
        <v>184</v>
      </c>
      <c r="I49" s="45">
        <v>709.84</v>
      </c>
      <c r="J49" s="45">
        <v>0</v>
      </c>
      <c r="K49" s="45">
        <v>869.55</v>
      </c>
      <c r="L49" s="75">
        <v>583.01</v>
      </c>
      <c r="M49" s="75">
        <v>583.01</v>
      </c>
    </row>
    <row r="50" spans="1:13" ht="31.5" x14ac:dyDescent="0.25">
      <c r="A50" s="30" t="s">
        <v>103</v>
      </c>
      <c r="B50" s="82">
        <v>40413</v>
      </c>
      <c r="C50" s="36" t="s">
        <v>92</v>
      </c>
      <c r="D50" s="37" t="s">
        <v>224</v>
      </c>
      <c r="E50" s="56" t="s">
        <v>113</v>
      </c>
      <c r="F50" s="49" t="s">
        <v>106</v>
      </c>
      <c r="G50" s="49">
        <v>20</v>
      </c>
      <c r="H50" s="51" t="s">
        <v>184</v>
      </c>
      <c r="I50" s="45">
        <v>0</v>
      </c>
      <c r="J50" s="45">
        <v>0</v>
      </c>
      <c r="K50" s="45">
        <v>515.63</v>
      </c>
      <c r="L50" s="75">
        <v>0</v>
      </c>
      <c r="M50" s="75">
        <v>0</v>
      </c>
    </row>
    <row r="51" spans="1:13" ht="31.5" x14ac:dyDescent="0.25">
      <c r="A51" s="30" t="s">
        <v>103</v>
      </c>
      <c r="B51" s="82">
        <v>40413</v>
      </c>
      <c r="C51" s="58" t="s">
        <v>92</v>
      </c>
      <c r="D51" s="37" t="s">
        <v>114</v>
      </c>
      <c r="E51" s="56" t="s">
        <v>110</v>
      </c>
      <c r="F51" s="49" t="s">
        <v>111</v>
      </c>
      <c r="G51" s="49">
        <v>12</v>
      </c>
      <c r="H51" s="51" t="s">
        <v>184</v>
      </c>
      <c r="I51" s="45">
        <v>167.9</v>
      </c>
      <c r="J51" s="45">
        <v>0</v>
      </c>
      <c r="K51" s="45">
        <v>484</v>
      </c>
      <c r="L51" s="75">
        <v>0</v>
      </c>
      <c r="M51" s="75">
        <v>0</v>
      </c>
    </row>
    <row r="52" spans="1:13" ht="78.75" x14ac:dyDescent="0.25">
      <c r="A52" s="30" t="s">
        <v>103</v>
      </c>
      <c r="B52" s="82">
        <v>40413</v>
      </c>
      <c r="C52" s="58" t="s">
        <v>92</v>
      </c>
      <c r="D52" s="37" t="s">
        <v>203</v>
      </c>
      <c r="E52" s="56" t="s">
        <v>113</v>
      </c>
      <c r="F52" s="49" t="s">
        <v>106</v>
      </c>
      <c r="G52" s="49">
        <v>130</v>
      </c>
      <c r="H52" s="51" t="s">
        <v>184</v>
      </c>
      <c r="I52" s="45">
        <v>926.9</v>
      </c>
      <c r="J52" s="45">
        <v>0</v>
      </c>
      <c r="K52" s="45">
        <v>1128</v>
      </c>
      <c r="L52" s="75">
        <v>0</v>
      </c>
      <c r="M52" s="75">
        <v>0</v>
      </c>
    </row>
    <row r="53" spans="1:13" ht="31.5" x14ac:dyDescent="0.25">
      <c r="A53" s="30" t="s">
        <v>103</v>
      </c>
      <c r="B53" s="82">
        <v>40413</v>
      </c>
      <c r="C53" s="58" t="s">
        <v>92</v>
      </c>
      <c r="D53" s="37" t="s">
        <v>204</v>
      </c>
      <c r="E53" s="56" t="s">
        <v>113</v>
      </c>
      <c r="F53" s="49" t="s">
        <v>106</v>
      </c>
      <c r="G53" s="49">
        <v>113</v>
      </c>
      <c r="H53" s="51" t="s">
        <v>184</v>
      </c>
      <c r="I53" s="45">
        <v>0</v>
      </c>
      <c r="J53" s="45">
        <v>0</v>
      </c>
      <c r="K53" s="45">
        <v>3376.13</v>
      </c>
      <c r="L53" s="75">
        <v>0</v>
      </c>
      <c r="M53" s="75">
        <v>0</v>
      </c>
    </row>
    <row r="54" spans="1:13" ht="31.5" x14ac:dyDescent="0.25">
      <c r="A54" s="30" t="s">
        <v>103</v>
      </c>
      <c r="B54" s="82">
        <v>40413</v>
      </c>
      <c r="C54" s="58" t="s">
        <v>92</v>
      </c>
      <c r="D54" s="37" t="s">
        <v>165</v>
      </c>
      <c r="E54" s="56" t="s">
        <v>110</v>
      </c>
      <c r="F54" s="49" t="s">
        <v>111</v>
      </c>
      <c r="G54" s="49">
        <v>12</v>
      </c>
      <c r="H54" s="51" t="s">
        <v>184</v>
      </c>
      <c r="I54" s="45">
        <v>345.99</v>
      </c>
      <c r="J54" s="45">
        <v>0</v>
      </c>
      <c r="K54" s="45">
        <v>413.79</v>
      </c>
      <c r="L54" s="75">
        <v>489.93</v>
      </c>
      <c r="M54" s="75">
        <v>489.93</v>
      </c>
    </row>
    <row r="55" spans="1:13" ht="31.5" x14ac:dyDescent="0.25">
      <c r="A55" s="30" t="s">
        <v>103</v>
      </c>
      <c r="B55" s="82">
        <v>40413</v>
      </c>
      <c r="C55" s="77" t="s">
        <v>92</v>
      </c>
      <c r="D55" s="37" t="s">
        <v>225</v>
      </c>
      <c r="E55" s="56" t="s">
        <v>113</v>
      </c>
      <c r="F55" s="49" t="s">
        <v>106</v>
      </c>
      <c r="G55" s="49">
        <v>10</v>
      </c>
      <c r="H55" s="51" t="s">
        <v>184</v>
      </c>
      <c r="I55" s="45">
        <v>0</v>
      </c>
      <c r="J55" s="45">
        <v>0</v>
      </c>
      <c r="K55" s="45">
        <v>176</v>
      </c>
      <c r="L55" s="75">
        <v>0</v>
      </c>
      <c r="M55" s="75">
        <v>0</v>
      </c>
    </row>
    <row r="56" spans="1:13" ht="31.5" x14ac:dyDescent="0.25">
      <c r="A56" s="30" t="s">
        <v>103</v>
      </c>
      <c r="B56" s="82">
        <v>40413</v>
      </c>
      <c r="C56" s="77" t="s">
        <v>92</v>
      </c>
      <c r="D56" s="37" t="s">
        <v>226</v>
      </c>
      <c r="E56" s="56" t="s">
        <v>110</v>
      </c>
      <c r="F56" s="49" t="s">
        <v>111</v>
      </c>
      <c r="G56" s="49">
        <v>12</v>
      </c>
      <c r="H56" s="51" t="s">
        <v>184</v>
      </c>
      <c r="I56" s="45">
        <v>0</v>
      </c>
      <c r="J56" s="45">
        <v>0</v>
      </c>
      <c r="K56" s="45">
        <v>6</v>
      </c>
      <c r="L56" s="75">
        <v>0</v>
      </c>
      <c r="M56" s="75">
        <v>0</v>
      </c>
    </row>
    <row r="57" spans="1:13" ht="31.5" x14ac:dyDescent="0.25">
      <c r="A57" s="30" t="s">
        <v>103</v>
      </c>
      <c r="B57" s="82">
        <v>40413</v>
      </c>
      <c r="C57" s="77" t="s">
        <v>92</v>
      </c>
      <c r="D57" s="37" t="s">
        <v>227</v>
      </c>
      <c r="E57" s="56" t="s">
        <v>228</v>
      </c>
      <c r="F57" s="49" t="s">
        <v>106</v>
      </c>
      <c r="G57" s="49">
        <v>3</v>
      </c>
      <c r="H57" s="51" t="s">
        <v>184</v>
      </c>
      <c r="I57" s="45">
        <v>0</v>
      </c>
      <c r="J57" s="45">
        <v>0</v>
      </c>
      <c r="K57" s="45">
        <v>2137.29</v>
      </c>
      <c r="L57" s="75">
        <v>0</v>
      </c>
      <c r="M57" s="75">
        <v>0</v>
      </c>
    </row>
    <row r="58" spans="1:13" x14ac:dyDescent="0.25">
      <c r="A58" s="30" t="s">
        <v>103</v>
      </c>
      <c r="B58" s="82">
        <v>40413</v>
      </c>
      <c r="C58" s="82" t="s">
        <v>229</v>
      </c>
      <c r="D58" s="37" t="s">
        <v>239</v>
      </c>
      <c r="E58" s="56" t="s">
        <v>240</v>
      </c>
      <c r="F58" s="49" t="s">
        <v>106</v>
      </c>
      <c r="G58" s="49">
        <v>1</v>
      </c>
      <c r="H58" s="51" t="s">
        <v>184</v>
      </c>
      <c r="I58" s="45">
        <v>0</v>
      </c>
      <c r="J58" s="45">
        <v>0</v>
      </c>
      <c r="K58" s="45">
        <v>34.33</v>
      </c>
      <c r="L58" s="75">
        <v>0</v>
      </c>
      <c r="M58" s="75">
        <v>0</v>
      </c>
    </row>
    <row r="59" spans="1:13" x14ac:dyDescent="0.25">
      <c r="A59" s="30" t="s">
        <v>103</v>
      </c>
      <c r="B59" s="82">
        <v>40413</v>
      </c>
      <c r="C59" s="82" t="s">
        <v>229</v>
      </c>
      <c r="D59" s="37" t="s">
        <v>241</v>
      </c>
      <c r="E59" s="56" t="s">
        <v>240</v>
      </c>
      <c r="F59" s="49" t="s">
        <v>106</v>
      </c>
      <c r="G59" s="49">
        <v>1</v>
      </c>
      <c r="H59" s="51"/>
      <c r="I59" s="45">
        <v>0</v>
      </c>
      <c r="J59" s="45">
        <v>0</v>
      </c>
      <c r="K59" s="45">
        <v>240</v>
      </c>
      <c r="L59" s="75">
        <v>0</v>
      </c>
      <c r="M59" s="75">
        <v>0</v>
      </c>
    </row>
    <row r="60" spans="1:13" ht="47.25" x14ac:dyDescent="0.25">
      <c r="A60" s="30" t="s">
        <v>103</v>
      </c>
      <c r="B60" s="82">
        <v>40413</v>
      </c>
      <c r="C60" s="82" t="s">
        <v>229</v>
      </c>
      <c r="D60" s="37" t="s">
        <v>242</v>
      </c>
      <c r="E60" s="56" t="s">
        <v>231</v>
      </c>
      <c r="F60" s="82" t="s">
        <v>74</v>
      </c>
      <c r="G60" s="82">
        <v>1</v>
      </c>
      <c r="H60" s="51" t="s">
        <v>184</v>
      </c>
      <c r="I60" s="45">
        <v>0</v>
      </c>
      <c r="J60" s="45">
        <v>0</v>
      </c>
      <c r="K60" s="45">
        <v>800</v>
      </c>
      <c r="L60" s="75">
        <v>0</v>
      </c>
      <c r="M60" s="75">
        <v>0</v>
      </c>
    </row>
    <row r="61" spans="1:13" ht="47.25" x14ac:dyDescent="0.25">
      <c r="A61" s="30" t="s">
        <v>103</v>
      </c>
      <c r="B61" s="82">
        <v>40413</v>
      </c>
      <c r="C61" s="82" t="s">
        <v>229</v>
      </c>
      <c r="D61" s="37" t="s">
        <v>243</v>
      </c>
      <c r="E61" s="56" t="s">
        <v>231</v>
      </c>
      <c r="F61" s="82" t="s">
        <v>74</v>
      </c>
      <c r="G61" s="82">
        <v>1</v>
      </c>
      <c r="H61" s="51" t="s">
        <v>184</v>
      </c>
      <c r="I61" s="45">
        <v>0</v>
      </c>
      <c r="J61" s="45">
        <v>0</v>
      </c>
      <c r="K61" s="45">
        <v>800</v>
      </c>
      <c r="L61" s="75">
        <v>0</v>
      </c>
      <c r="M61" s="75">
        <v>0</v>
      </c>
    </row>
    <row r="62" spans="1:13" ht="56.25" customHeight="1" x14ac:dyDescent="0.25">
      <c r="A62" s="30" t="s">
        <v>103</v>
      </c>
      <c r="B62" s="82">
        <v>40413</v>
      </c>
      <c r="C62" s="77" t="s">
        <v>229</v>
      </c>
      <c r="D62" s="37" t="s">
        <v>244</v>
      </c>
      <c r="E62" s="56" t="s">
        <v>231</v>
      </c>
      <c r="F62" s="77" t="s">
        <v>74</v>
      </c>
      <c r="G62" s="77">
        <v>1</v>
      </c>
      <c r="H62" s="51" t="s">
        <v>184</v>
      </c>
      <c r="I62" s="45">
        <v>0</v>
      </c>
      <c r="J62" s="45">
        <v>0</v>
      </c>
      <c r="K62" s="45">
        <v>1760</v>
      </c>
      <c r="L62" s="75">
        <v>0</v>
      </c>
      <c r="M62" s="75">
        <v>0</v>
      </c>
    </row>
    <row r="63" spans="1:13" ht="24" customHeight="1" x14ac:dyDescent="0.25">
      <c r="A63" s="30" t="s">
        <v>103</v>
      </c>
      <c r="B63" s="58">
        <v>40414</v>
      </c>
      <c r="C63" s="58" t="s">
        <v>85</v>
      </c>
      <c r="D63" s="37" t="s">
        <v>164</v>
      </c>
      <c r="E63" s="58" t="s">
        <v>85</v>
      </c>
      <c r="F63" s="58" t="s">
        <v>85</v>
      </c>
      <c r="G63" s="58" t="s">
        <v>85</v>
      </c>
      <c r="H63" s="58" t="s">
        <v>85</v>
      </c>
      <c r="I63" s="45">
        <f>I64+I65+I66+I67</f>
        <v>1812.77</v>
      </c>
      <c r="J63" s="45">
        <v>0</v>
      </c>
      <c r="K63" s="45">
        <f>K64+K65+K66+K67+K68</f>
        <v>2241.59</v>
      </c>
      <c r="L63" s="45">
        <f t="shared" ref="L63:M63" si="17">L64+L65+L66+L67</f>
        <v>2227.5299999999997</v>
      </c>
      <c r="M63" s="45">
        <f t="shared" si="17"/>
        <v>2227.5299999999997</v>
      </c>
    </row>
    <row r="64" spans="1:13" ht="63" customHeight="1" x14ac:dyDescent="0.25">
      <c r="A64" s="30" t="s">
        <v>103</v>
      </c>
      <c r="B64" s="82">
        <v>40414</v>
      </c>
      <c r="C64" s="36" t="s">
        <v>92</v>
      </c>
      <c r="D64" s="37" t="s">
        <v>205</v>
      </c>
      <c r="E64" s="56" t="s">
        <v>110</v>
      </c>
      <c r="F64" s="49" t="s">
        <v>111</v>
      </c>
      <c r="G64" s="49">
        <v>12</v>
      </c>
      <c r="H64" s="51" t="s">
        <v>184</v>
      </c>
      <c r="I64" s="45">
        <v>1202.2</v>
      </c>
      <c r="J64" s="45">
        <v>0</v>
      </c>
      <c r="K64" s="45">
        <v>1386.56</v>
      </c>
      <c r="L64" s="75">
        <v>1619.33</v>
      </c>
      <c r="M64" s="75">
        <v>1619.33</v>
      </c>
    </row>
    <row r="65" spans="1:13" ht="31.5" x14ac:dyDescent="0.25">
      <c r="A65" s="30" t="s">
        <v>103</v>
      </c>
      <c r="B65" s="82">
        <v>40414</v>
      </c>
      <c r="C65" s="36" t="s">
        <v>92</v>
      </c>
      <c r="D65" s="37" t="s">
        <v>116</v>
      </c>
      <c r="E65" s="56" t="s">
        <v>110</v>
      </c>
      <c r="F65" s="49" t="s">
        <v>111</v>
      </c>
      <c r="G65" s="49">
        <v>12</v>
      </c>
      <c r="H65" s="51" t="s">
        <v>184</v>
      </c>
      <c r="I65" s="45">
        <v>31.07</v>
      </c>
      <c r="J65" s="45">
        <v>0</v>
      </c>
      <c r="K65" s="45">
        <v>33.049999999999997</v>
      </c>
      <c r="L65" s="75">
        <v>33.200000000000003</v>
      </c>
      <c r="M65" s="75">
        <v>33.200000000000003</v>
      </c>
    </row>
    <row r="66" spans="1:13" ht="31.5" x14ac:dyDescent="0.25">
      <c r="A66" s="30" t="s">
        <v>103</v>
      </c>
      <c r="B66" s="82">
        <v>40414</v>
      </c>
      <c r="C66" s="36" t="s">
        <v>92</v>
      </c>
      <c r="D66" s="37" t="s">
        <v>117</v>
      </c>
      <c r="E66" s="56" t="s">
        <v>110</v>
      </c>
      <c r="F66" s="49" t="s">
        <v>111</v>
      </c>
      <c r="G66" s="49">
        <v>12</v>
      </c>
      <c r="H66" s="51" t="s">
        <v>184</v>
      </c>
      <c r="I66" s="45">
        <v>375</v>
      </c>
      <c r="J66" s="45">
        <v>0</v>
      </c>
      <c r="K66" s="45">
        <v>375</v>
      </c>
      <c r="L66" s="75">
        <v>375</v>
      </c>
      <c r="M66" s="75">
        <v>375</v>
      </c>
    </row>
    <row r="67" spans="1:13" ht="39" customHeight="1" x14ac:dyDescent="0.25">
      <c r="A67" s="30" t="s">
        <v>103</v>
      </c>
      <c r="B67" s="82">
        <v>40414</v>
      </c>
      <c r="C67" s="36" t="s">
        <v>92</v>
      </c>
      <c r="D67" s="37" t="s">
        <v>118</v>
      </c>
      <c r="E67" s="56" t="s">
        <v>110</v>
      </c>
      <c r="F67" s="49" t="s">
        <v>111</v>
      </c>
      <c r="G67" s="49">
        <v>12</v>
      </c>
      <c r="H67" s="51" t="s">
        <v>184</v>
      </c>
      <c r="I67" s="45">
        <v>204.5</v>
      </c>
      <c r="J67" s="45">
        <v>0</v>
      </c>
      <c r="K67" s="45">
        <v>216.98</v>
      </c>
      <c r="L67" s="75">
        <v>200</v>
      </c>
      <c r="M67" s="75">
        <v>200</v>
      </c>
    </row>
    <row r="68" spans="1:13" ht="39" customHeight="1" x14ac:dyDescent="0.25">
      <c r="A68" s="30" t="s">
        <v>103</v>
      </c>
      <c r="B68" s="82">
        <v>40414</v>
      </c>
      <c r="C68" s="77" t="s">
        <v>229</v>
      </c>
      <c r="D68" s="37" t="s">
        <v>164</v>
      </c>
      <c r="E68" s="56" t="s">
        <v>127</v>
      </c>
      <c r="F68" s="77" t="s">
        <v>106</v>
      </c>
      <c r="G68" s="77">
        <v>2</v>
      </c>
      <c r="H68" s="51" t="s">
        <v>184</v>
      </c>
      <c r="I68" s="45">
        <v>0</v>
      </c>
      <c r="J68" s="45">
        <v>0</v>
      </c>
      <c r="K68" s="45">
        <v>230</v>
      </c>
      <c r="L68" s="75">
        <v>0</v>
      </c>
      <c r="M68" s="75">
        <v>0</v>
      </c>
    </row>
    <row r="69" spans="1:13" ht="31.5" x14ac:dyDescent="0.25">
      <c r="A69" s="30" t="s">
        <v>103</v>
      </c>
      <c r="B69" s="58">
        <v>40415</v>
      </c>
      <c r="C69" s="58" t="s">
        <v>85</v>
      </c>
      <c r="D69" s="37" t="s">
        <v>166</v>
      </c>
      <c r="E69" s="58" t="s">
        <v>85</v>
      </c>
      <c r="F69" s="58" t="s">
        <v>85</v>
      </c>
      <c r="G69" s="58" t="s">
        <v>85</v>
      </c>
      <c r="H69" s="58" t="s">
        <v>85</v>
      </c>
      <c r="I69" s="40">
        <f>I70+I71+I72+I73</f>
        <v>1341.8300000000002</v>
      </c>
      <c r="J69" s="45">
        <v>0</v>
      </c>
      <c r="K69" s="40">
        <f>K70+K71+K72+K73</f>
        <v>1906.5500000000002</v>
      </c>
      <c r="L69" s="40">
        <f t="shared" ref="L69:M69" si="18">L70+L71+L72+L73</f>
        <v>2202.5</v>
      </c>
      <c r="M69" s="40">
        <f t="shared" si="18"/>
        <v>2202.5</v>
      </c>
    </row>
    <row r="70" spans="1:13" ht="31.5" x14ac:dyDescent="0.25">
      <c r="A70" s="30" t="s">
        <v>103</v>
      </c>
      <c r="B70" s="82">
        <v>40415</v>
      </c>
      <c r="C70" s="36" t="s">
        <v>92</v>
      </c>
      <c r="D70" s="37" t="s">
        <v>119</v>
      </c>
      <c r="E70" s="56" t="s">
        <v>110</v>
      </c>
      <c r="F70" s="49" t="s">
        <v>111</v>
      </c>
      <c r="G70" s="49">
        <v>12</v>
      </c>
      <c r="H70" s="51" t="s">
        <v>184</v>
      </c>
      <c r="I70" s="45">
        <v>676.9</v>
      </c>
      <c r="J70" s="45">
        <v>0</v>
      </c>
      <c r="K70" s="40">
        <v>968</v>
      </c>
      <c r="L70" s="75">
        <v>1284.6600000000001</v>
      </c>
      <c r="M70" s="75">
        <v>1284.6600000000001</v>
      </c>
    </row>
    <row r="71" spans="1:13" ht="30.75" customHeight="1" x14ac:dyDescent="0.25">
      <c r="A71" s="30" t="s">
        <v>103</v>
      </c>
      <c r="B71" s="82">
        <v>40415</v>
      </c>
      <c r="C71" s="36" t="s">
        <v>92</v>
      </c>
      <c r="D71" s="37" t="s">
        <v>120</v>
      </c>
      <c r="E71" s="56" t="s">
        <v>110</v>
      </c>
      <c r="F71" s="49" t="s">
        <v>111</v>
      </c>
      <c r="G71" s="49">
        <v>12</v>
      </c>
      <c r="H71" s="51" t="s">
        <v>184</v>
      </c>
      <c r="I71" s="45">
        <v>443.52</v>
      </c>
      <c r="J71" s="45">
        <v>0</v>
      </c>
      <c r="K71" s="40">
        <v>464.23</v>
      </c>
      <c r="L71" s="75">
        <v>443.52</v>
      </c>
      <c r="M71" s="75">
        <v>443.52</v>
      </c>
    </row>
    <row r="72" spans="1:13" ht="31.5" x14ac:dyDescent="0.25">
      <c r="A72" s="30" t="s">
        <v>103</v>
      </c>
      <c r="B72" s="82">
        <v>40415</v>
      </c>
      <c r="C72" s="36" t="s">
        <v>92</v>
      </c>
      <c r="D72" s="37" t="s">
        <v>167</v>
      </c>
      <c r="E72" s="56" t="s">
        <v>110</v>
      </c>
      <c r="F72" s="49" t="s">
        <v>111</v>
      </c>
      <c r="G72" s="49">
        <v>12</v>
      </c>
      <c r="H72" s="51" t="s">
        <v>184</v>
      </c>
      <c r="I72" s="45">
        <v>221.41</v>
      </c>
      <c r="J72" s="45">
        <v>0</v>
      </c>
      <c r="K72" s="40">
        <v>345.2</v>
      </c>
      <c r="L72" s="75">
        <v>345.2</v>
      </c>
      <c r="M72" s="75">
        <v>345.2</v>
      </c>
    </row>
    <row r="73" spans="1:13" ht="37.5" customHeight="1" x14ac:dyDescent="0.25">
      <c r="A73" s="30" t="s">
        <v>103</v>
      </c>
      <c r="B73" s="82">
        <v>40415</v>
      </c>
      <c r="C73" s="73" t="s">
        <v>92</v>
      </c>
      <c r="D73" s="37" t="s">
        <v>206</v>
      </c>
      <c r="E73" s="56" t="s">
        <v>110</v>
      </c>
      <c r="F73" s="49" t="s">
        <v>111</v>
      </c>
      <c r="G73" s="49">
        <v>12</v>
      </c>
      <c r="H73" s="51" t="s">
        <v>184</v>
      </c>
      <c r="I73" s="45">
        <v>0</v>
      </c>
      <c r="J73" s="45">
        <v>0</v>
      </c>
      <c r="K73" s="40">
        <v>129.12</v>
      </c>
      <c r="L73" s="75">
        <v>129.12</v>
      </c>
      <c r="M73" s="75">
        <v>129.12</v>
      </c>
    </row>
    <row r="74" spans="1:13" ht="31.5" x14ac:dyDescent="0.25">
      <c r="A74" s="30" t="s">
        <v>103</v>
      </c>
      <c r="B74" s="58">
        <v>40430</v>
      </c>
      <c r="C74" s="58" t="s">
        <v>85</v>
      </c>
      <c r="D74" s="37" t="s">
        <v>168</v>
      </c>
      <c r="E74" s="58" t="s">
        <v>85</v>
      </c>
      <c r="F74" s="58" t="s">
        <v>85</v>
      </c>
      <c r="G74" s="58" t="s">
        <v>85</v>
      </c>
      <c r="H74" s="58" t="s">
        <v>85</v>
      </c>
      <c r="I74" s="45">
        <f>I75</f>
        <v>983.11</v>
      </c>
      <c r="J74" s="45">
        <v>0</v>
      </c>
      <c r="K74" s="45">
        <f>K75</f>
        <v>1181.27</v>
      </c>
      <c r="L74" s="45">
        <f t="shared" ref="L74:M74" si="19">L75</f>
        <v>1062</v>
      </c>
      <c r="M74" s="45">
        <f t="shared" si="19"/>
        <v>1062</v>
      </c>
    </row>
    <row r="75" spans="1:13" ht="31.5" x14ac:dyDescent="0.25">
      <c r="A75" s="30" t="s">
        <v>103</v>
      </c>
      <c r="B75" s="36">
        <v>40430</v>
      </c>
      <c r="C75" s="36" t="s">
        <v>92</v>
      </c>
      <c r="D75" s="37" t="s">
        <v>121</v>
      </c>
      <c r="E75" s="56" t="s">
        <v>110</v>
      </c>
      <c r="F75" s="49" t="s">
        <v>111</v>
      </c>
      <c r="G75" s="49">
        <v>12</v>
      </c>
      <c r="H75" s="51" t="s">
        <v>184</v>
      </c>
      <c r="I75" s="45">
        <v>983.11</v>
      </c>
      <c r="J75" s="45">
        <v>0</v>
      </c>
      <c r="K75" s="40">
        <v>1181.27</v>
      </c>
      <c r="L75" s="75">
        <v>1062</v>
      </c>
      <c r="M75" s="75">
        <v>1062</v>
      </c>
    </row>
    <row r="76" spans="1:13" ht="31.5" x14ac:dyDescent="0.25">
      <c r="A76" s="30" t="s">
        <v>103</v>
      </c>
      <c r="B76" s="58">
        <v>40438</v>
      </c>
      <c r="C76" s="58" t="s">
        <v>85</v>
      </c>
      <c r="D76" s="37" t="s">
        <v>169</v>
      </c>
      <c r="E76" s="58" t="s">
        <v>85</v>
      </c>
      <c r="F76" s="58" t="s">
        <v>85</v>
      </c>
      <c r="G76" s="58" t="s">
        <v>85</v>
      </c>
      <c r="H76" s="58" t="s">
        <v>85</v>
      </c>
      <c r="I76" s="45">
        <f t="shared" ref="I76:J76" si="20">I77</f>
        <v>165.64</v>
      </c>
      <c r="J76" s="45">
        <f t="shared" si="20"/>
        <v>0</v>
      </c>
      <c r="K76" s="45">
        <f>K77</f>
        <v>1766.4</v>
      </c>
      <c r="L76" s="45">
        <f>L77</f>
        <v>150</v>
      </c>
      <c r="M76" s="75">
        <f>M77</f>
        <v>150</v>
      </c>
    </row>
    <row r="77" spans="1:13" ht="34.5" customHeight="1" x14ac:dyDescent="0.25">
      <c r="A77" s="30" t="s">
        <v>103</v>
      </c>
      <c r="B77" s="36">
        <v>40438</v>
      </c>
      <c r="C77" s="36" t="s">
        <v>92</v>
      </c>
      <c r="D77" s="37" t="s">
        <v>122</v>
      </c>
      <c r="E77" s="56" t="s">
        <v>123</v>
      </c>
      <c r="F77" s="49" t="s">
        <v>106</v>
      </c>
      <c r="G77" s="49">
        <v>146</v>
      </c>
      <c r="H77" s="51" t="s">
        <v>184</v>
      </c>
      <c r="I77" s="45">
        <v>165.64</v>
      </c>
      <c r="J77" s="45">
        <v>0</v>
      </c>
      <c r="K77" s="40">
        <v>1766.4</v>
      </c>
      <c r="L77" s="75">
        <v>150</v>
      </c>
      <c r="M77" s="75">
        <v>150</v>
      </c>
    </row>
    <row r="78" spans="1:13" ht="34.5" customHeight="1" x14ac:dyDescent="0.25">
      <c r="A78" s="30" t="s">
        <v>103</v>
      </c>
      <c r="B78" s="58">
        <v>40440</v>
      </c>
      <c r="C78" s="58" t="s">
        <v>85</v>
      </c>
      <c r="D78" s="59" t="s">
        <v>171</v>
      </c>
      <c r="E78" s="58" t="s">
        <v>85</v>
      </c>
      <c r="F78" s="58" t="s">
        <v>85</v>
      </c>
      <c r="G78" s="58" t="s">
        <v>85</v>
      </c>
      <c r="H78" s="58" t="s">
        <v>85</v>
      </c>
      <c r="I78" s="45">
        <f>I79</f>
        <v>28.35</v>
      </c>
      <c r="J78" s="45">
        <f t="shared" ref="J78:M78" si="21">J79</f>
        <v>0</v>
      </c>
      <c r="K78" s="45">
        <f>K79+K80</f>
        <v>1001.1</v>
      </c>
      <c r="L78" s="45">
        <f t="shared" si="21"/>
        <v>0</v>
      </c>
      <c r="M78" s="45">
        <f t="shared" si="21"/>
        <v>0</v>
      </c>
    </row>
    <row r="79" spans="1:13" ht="34.5" customHeight="1" x14ac:dyDescent="0.25">
      <c r="A79" s="51" t="s">
        <v>103</v>
      </c>
      <c r="B79" s="49">
        <v>40440</v>
      </c>
      <c r="C79" s="49" t="s">
        <v>92</v>
      </c>
      <c r="D79" s="37" t="s">
        <v>170</v>
      </c>
      <c r="E79" s="56" t="s">
        <v>123</v>
      </c>
      <c r="F79" s="49" t="s">
        <v>106</v>
      </c>
      <c r="G79" s="49">
        <v>10</v>
      </c>
      <c r="H79" s="51" t="s">
        <v>184</v>
      </c>
      <c r="I79" s="45">
        <v>28.35</v>
      </c>
      <c r="J79" s="45">
        <v>0</v>
      </c>
      <c r="K79" s="49">
        <v>623.13</v>
      </c>
      <c r="L79" s="75">
        <v>0</v>
      </c>
      <c r="M79" s="75">
        <v>0</v>
      </c>
    </row>
    <row r="80" spans="1:13" ht="34.5" customHeight="1" x14ac:dyDescent="0.25">
      <c r="A80" s="51" t="s">
        <v>103</v>
      </c>
      <c r="B80" s="49">
        <v>40440</v>
      </c>
      <c r="C80" s="49" t="s">
        <v>92</v>
      </c>
      <c r="D80" s="59" t="s">
        <v>230</v>
      </c>
      <c r="E80" s="56" t="s">
        <v>127</v>
      </c>
      <c r="F80" s="77" t="s">
        <v>106</v>
      </c>
      <c r="G80" s="77">
        <v>3</v>
      </c>
      <c r="H80" s="51" t="s">
        <v>184</v>
      </c>
      <c r="I80" s="45">
        <v>0</v>
      </c>
      <c r="J80" s="45">
        <v>0</v>
      </c>
      <c r="K80" s="45">
        <v>377.97</v>
      </c>
      <c r="L80" s="75">
        <v>0</v>
      </c>
      <c r="M80" s="75">
        <v>0</v>
      </c>
    </row>
    <row r="81" spans="1:13" ht="64.5" customHeight="1" x14ac:dyDescent="0.25">
      <c r="A81" s="30" t="s">
        <v>125</v>
      </c>
      <c r="B81" s="52" t="s">
        <v>85</v>
      </c>
      <c r="C81" s="52" t="s">
        <v>85</v>
      </c>
      <c r="D81" s="35" t="s">
        <v>124</v>
      </c>
      <c r="E81" s="38" t="s">
        <v>156</v>
      </c>
      <c r="F81" s="36" t="s">
        <v>80</v>
      </c>
      <c r="G81" s="36">
        <v>1</v>
      </c>
      <c r="H81" s="51" t="s">
        <v>184</v>
      </c>
      <c r="I81" s="40">
        <f t="shared" ref="I81:J81" si="22">I82</f>
        <v>50</v>
      </c>
      <c r="J81" s="40">
        <f t="shared" si="22"/>
        <v>0</v>
      </c>
      <c r="K81" s="40">
        <f>K82</f>
        <v>110</v>
      </c>
      <c r="L81" s="40">
        <f t="shared" ref="L81:M81" si="23">L82</f>
        <v>30</v>
      </c>
      <c r="M81" s="40">
        <f t="shared" si="23"/>
        <v>30</v>
      </c>
    </row>
    <row r="82" spans="1:13" ht="64.5" customHeight="1" x14ac:dyDescent="0.25">
      <c r="A82" s="30" t="s">
        <v>125</v>
      </c>
      <c r="B82" s="58">
        <v>51200</v>
      </c>
      <c r="C82" s="58" t="s">
        <v>85</v>
      </c>
      <c r="D82" s="35" t="s">
        <v>200</v>
      </c>
      <c r="E82" s="58" t="s">
        <v>85</v>
      </c>
      <c r="F82" s="58" t="s">
        <v>85</v>
      </c>
      <c r="G82" s="58" t="s">
        <v>85</v>
      </c>
      <c r="H82" s="58" t="s">
        <v>85</v>
      </c>
      <c r="I82" s="40">
        <f t="shared" ref="I82:M82" si="24">I83</f>
        <v>50</v>
      </c>
      <c r="J82" s="40">
        <f t="shared" si="24"/>
        <v>0</v>
      </c>
      <c r="K82" s="40">
        <f t="shared" si="24"/>
        <v>110</v>
      </c>
      <c r="L82" s="40">
        <f t="shared" si="24"/>
        <v>30</v>
      </c>
      <c r="M82" s="40">
        <f t="shared" si="24"/>
        <v>30</v>
      </c>
    </row>
    <row r="83" spans="1:13" ht="68.25" customHeight="1" x14ac:dyDescent="0.25">
      <c r="A83" s="30" t="s">
        <v>125</v>
      </c>
      <c r="B83" s="36">
        <v>51200</v>
      </c>
      <c r="C83" s="36" t="s">
        <v>93</v>
      </c>
      <c r="D83" s="25" t="s">
        <v>201</v>
      </c>
      <c r="E83" s="38" t="s">
        <v>128</v>
      </c>
      <c r="F83" s="36" t="s">
        <v>129</v>
      </c>
      <c r="G83" s="36">
        <v>34000</v>
      </c>
      <c r="H83" s="51" t="s">
        <v>184</v>
      </c>
      <c r="I83" s="45">
        <v>50</v>
      </c>
      <c r="J83" s="45">
        <v>0</v>
      </c>
      <c r="K83" s="40">
        <v>110</v>
      </c>
      <c r="L83" s="75">
        <v>30</v>
      </c>
      <c r="M83" s="75">
        <v>30</v>
      </c>
    </row>
    <row r="84" spans="1:13" ht="162.75" customHeight="1" x14ac:dyDescent="0.25">
      <c r="A84" s="30" t="s">
        <v>126</v>
      </c>
      <c r="B84" s="52" t="s">
        <v>85</v>
      </c>
      <c r="C84" s="52" t="s">
        <v>85</v>
      </c>
      <c r="D84" s="35" t="s">
        <v>130</v>
      </c>
      <c r="E84" s="56" t="s">
        <v>161</v>
      </c>
      <c r="F84" s="49" t="s">
        <v>99</v>
      </c>
      <c r="G84" s="49">
        <v>15</v>
      </c>
      <c r="H84" s="51" t="s">
        <v>184</v>
      </c>
      <c r="I84" s="40">
        <f t="shared" ref="I84:M84" si="25">I85+I87</f>
        <v>23277.3</v>
      </c>
      <c r="J84" s="40">
        <f t="shared" si="25"/>
        <v>0</v>
      </c>
      <c r="K84" s="40">
        <f t="shared" si="25"/>
        <v>19584.080000000002</v>
      </c>
      <c r="L84" s="40">
        <f t="shared" si="25"/>
        <v>19694.72</v>
      </c>
      <c r="M84" s="40">
        <f t="shared" si="25"/>
        <v>19758.080000000002</v>
      </c>
    </row>
    <row r="85" spans="1:13" ht="65.25" customHeight="1" x14ac:dyDescent="0.25">
      <c r="A85" s="30" t="s">
        <v>126</v>
      </c>
      <c r="B85" s="72">
        <v>60101</v>
      </c>
      <c r="C85" s="72" t="s">
        <v>85</v>
      </c>
      <c r="D85" s="35" t="s">
        <v>254</v>
      </c>
      <c r="E85" s="58" t="s">
        <v>85</v>
      </c>
      <c r="F85" s="58" t="s">
        <v>85</v>
      </c>
      <c r="G85" s="58" t="s">
        <v>85</v>
      </c>
      <c r="H85" s="58" t="s">
        <v>85</v>
      </c>
      <c r="I85" s="40">
        <f t="shared" ref="I85:M85" si="26">I86</f>
        <v>3260.3</v>
      </c>
      <c r="J85" s="40">
        <f t="shared" si="26"/>
        <v>0</v>
      </c>
      <c r="K85" s="40">
        <f t="shared" si="26"/>
        <v>3569.13</v>
      </c>
      <c r="L85" s="40">
        <f t="shared" si="26"/>
        <v>3674.72</v>
      </c>
      <c r="M85" s="40">
        <f t="shared" si="26"/>
        <v>3738.08</v>
      </c>
    </row>
    <row r="86" spans="1:13" ht="106.5" customHeight="1" x14ac:dyDescent="0.25">
      <c r="A86" s="30" t="s">
        <v>126</v>
      </c>
      <c r="B86" s="36">
        <v>60101</v>
      </c>
      <c r="C86" s="36" t="s">
        <v>93</v>
      </c>
      <c r="D86" s="76" t="s">
        <v>131</v>
      </c>
      <c r="E86" s="38" t="s">
        <v>128</v>
      </c>
      <c r="F86" s="36" t="s">
        <v>129</v>
      </c>
      <c r="G86" s="36">
        <v>1831629</v>
      </c>
      <c r="H86" s="51" t="s">
        <v>184</v>
      </c>
      <c r="I86" s="45">
        <v>3260.3</v>
      </c>
      <c r="J86" s="45">
        <v>0</v>
      </c>
      <c r="K86" s="40">
        <v>3569.13</v>
      </c>
      <c r="L86" s="75">
        <v>3674.72</v>
      </c>
      <c r="M86" s="75">
        <v>3738.08</v>
      </c>
    </row>
    <row r="87" spans="1:13" ht="36" customHeight="1" x14ac:dyDescent="0.25">
      <c r="A87" s="30" t="s">
        <v>126</v>
      </c>
      <c r="B87" s="58">
        <v>40411</v>
      </c>
      <c r="C87" s="58" t="s">
        <v>85</v>
      </c>
      <c r="D87" s="39" t="s">
        <v>253</v>
      </c>
      <c r="E87" s="58" t="s">
        <v>85</v>
      </c>
      <c r="F87" s="58" t="s">
        <v>85</v>
      </c>
      <c r="G87" s="58" t="s">
        <v>85</v>
      </c>
      <c r="H87" s="58" t="s">
        <v>85</v>
      </c>
      <c r="I87" s="40">
        <f t="shared" ref="I87:M87" si="27">I88</f>
        <v>20017</v>
      </c>
      <c r="J87" s="40">
        <f t="shared" si="27"/>
        <v>0</v>
      </c>
      <c r="K87" s="40">
        <f t="shared" si="27"/>
        <v>16014.95</v>
      </c>
      <c r="L87" s="40">
        <f t="shared" si="27"/>
        <v>16020</v>
      </c>
      <c r="M87" s="40">
        <f t="shared" si="27"/>
        <v>16020</v>
      </c>
    </row>
    <row r="88" spans="1:13" ht="51" customHeight="1" x14ac:dyDescent="0.25">
      <c r="A88" s="30" t="s">
        <v>126</v>
      </c>
      <c r="B88" s="36">
        <v>40411</v>
      </c>
      <c r="C88" s="36" t="s">
        <v>93</v>
      </c>
      <c r="D88" s="39" t="s">
        <v>132</v>
      </c>
      <c r="E88" s="38" t="s">
        <v>127</v>
      </c>
      <c r="F88" s="36" t="s">
        <v>99</v>
      </c>
      <c r="G88" s="36">
        <v>4</v>
      </c>
      <c r="H88" s="51" t="s">
        <v>184</v>
      </c>
      <c r="I88" s="45">
        <v>20017</v>
      </c>
      <c r="J88" s="45">
        <v>0</v>
      </c>
      <c r="K88" s="40">
        <v>16014.95</v>
      </c>
      <c r="L88" s="75">
        <v>16020</v>
      </c>
      <c r="M88" s="75">
        <v>16020</v>
      </c>
    </row>
    <row r="89" spans="1:13" ht="92.25" customHeight="1" x14ac:dyDescent="0.25">
      <c r="A89" s="30" t="s">
        <v>134</v>
      </c>
      <c r="B89" s="36" t="s">
        <v>85</v>
      </c>
      <c r="C89" s="36" t="s">
        <v>85</v>
      </c>
      <c r="D89" s="38" t="s">
        <v>133</v>
      </c>
      <c r="E89" s="38" t="s">
        <v>162</v>
      </c>
      <c r="F89" s="50" t="s">
        <v>99</v>
      </c>
      <c r="G89" s="36">
        <v>6</v>
      </c>
      <c r="H89" s="51" t="s">
        <v>184</v>
      </c>
      <c r="I89" s="40">
        <f t="shared" ref="I89:M89" si="28">I90+I92</f>
        <v>2836.6</v>
      </c>
      <c r="J89" s="40">
        <f t="shared" si="28"/>
        <v>0</v>
      </c>
      <c r="K89" s="40">
        <f t="shared" si="28"/>
        <v>4355.25</v>
      </c>
      <c r="L89" s="40">
        <f t="shared" si="28"/>
        <v>4544</v>
      </c>
      <c r="M89" s="40">
        <f t="shared" si="28"/>
        <v>4568</v>
      </c>
    </row>
    <row r="90" spans="1:13" ht="51.75" customHeight="1" x14ac:dyDescent="0.25">
      <c r="A90" s="30" t="s">
        <v>134</v>
      </c>
      <c r="B90" s="43" t="s">
        <v>255</v>
      </c>
      <c r="C90" s="58" t="s">
        <v>85</v>
      </c>
      <c r="D90" s="38" t="s">
        <v>172</v>
      </c>
      <c r="E90" s="58" t="s">
        <v>85</v>
      </c>
      <c r="F90" s="58" t="s">
        <v>85</v>
      </c>
      <c r="G90" s="58" t="s">
        <v>85</v>
      </c>
      <c r="H90" s="58" t="s">
        <v>85</v>
      </c>
      <c r="I90" s="40">
        <f t="shared" ref="I90:M90" si="29">I91</f>
        <v>52.4</v>
      </c>
      <c r="J90" s="40">
        <f t="shared" si="29"/>
        <v>0</v>
      </c>
      <c r="K90" s="40">
        <f t="shared" si="29"/>
        <v>1736.75</v>
      </c>
      <c r="L90" s="40">
        <f t="shared" si="29"/>
        <v>1900</v>
      </c>
      <c r="M90" s="40">
        <f t="shared" si="29"/>
        <v>1900</v>
      </c>
    </row>
    <row r="91" spans="1:13" ht="38.25" customHeight="1" x14ac:dyDescent="0.25">
      <c r="A91" s="30" t="s">
        <v>134</v>
      </c>
      <c r="B91" s="43" t="s">
        <v>255</v>
      </c>
      <c r="C91" s="36" t="s">
        <v>93</v>
      </c>
      <c r="D91" s="39" t="s">
        <v>137</v>
      </c>
      <c r="E91" s="41" t="s">
        <v>115</v>
      </c>
      <c r="F91" s="36" t="s">
        <v>99</v>
      </c>
      <c r="G91" s="36">
        <v>4</v>
      </c>
      <c r="H91" s="51" t="s">
        <v>184</v>
      </c>
      <c r="I91" s="45">
        <v>52.4</v>
      </c>
      <c r="J91" s="45">
        <v>0</v>
      </c>
      <c r="K91" s="40">
        <v>1736.75</v>
      </c>
      <c r="L91" s="75">
        <v>1900</v>
      </c>
      <c r="M91" s="75">
        <v>1900</v>
      </c>
    </row>
    <row r="92" spans="1:13" ht="32.25" customHeight="1" x14ac:dyDescent="0.25">
      <c r="A92" s="30" t="s">
        <v>134</v>
      </c>
      <c r="B92" s="43" t="s">
        <v>256</v>
      </c>
      <c r="C92" s="58" t="s">
        <v>85</v>
      </c>
      <c r="D92" s="39" t="s">
        <v>173</v>
      </c>
      <c r="E92" s="58" t="s">
        <v>85</v>
      </c>
      <c r="F92" s="58" t="s">
        <v>85</v>
      </c>
      <c r="G92" s="58" t="s">
        <v>85</v>
      </c>
      <c r="H92" s="58" t="s">
        <v>85</v>
      </c>
      <c r="I92" s="40">
        <f t="shared" ref="I92:M92" si="30">I93+I94+I95</f>
        <v>2784.2</v>
      </c>
      <c r="J92" s="40">
        <f t="shared" si="30"/>
        <v>0</v>
      </c>
      <c r="K92" s="40">
        <f t="shared" si="30"/>
        <v>2618.5</v>
      </c>
      <c r="L92" s="40">
        <f t="shared" si="30"/>
        <v>2644</v>
      </c>
      <c r="M92" s="40">
        <f t="shared" si="30"/>
        <v>2668</v>
      </c>
    </row>
    <row r="93" spans="1:13" ht="47.25" x14ac:dyDescent="0.25">
      <c r="A93" s="30" t="s">
        <v>134</v>
      </c>
      <c r="B93" s="43" t="s">
        <v>256</v>
      </c>
      <c r="C93" s="36" t="s">
        <v>93</v>
      </c>
      <c r="D93" s="39" t="s">
        <v>135</v>
      </c>
      <c r="E93" s="38" t="s">
        <v>136</v>
      </c>
      <c r="F93" s="36" t="s">
        <v>99</v>
      </c>
      <c r="G93" s="36">
        <v>2</v>
      </c>
      <c r="H93" s="51" t="s">
        <v>184</v>
      </c>
      <c r="I93" s="45">
        <v>2701.2</v>
      </c>
      <c r="J93" s="45">
        <v>0</v>
      </c>
      <c r="K93" s="40">
        <v>2530.5</v>
      </c>
      <c r="L93" s="75">
        <v>2556</v>
      </c>
      <c r="M93" s="75">
        <v>2580</v>
      </c>
    </row>
    <row r="94" spans="1:13" ht="47.25" x14ac:dyDescent="0.25">
      <c r="A94" s="30" t="s">
        <v>134</v>
      </c>
      <c r="B94" s="44">
        <v>90304</v>
      </c>
      <c r="C94" s="44" t="s">
        <v>177</v>
      </c>
      <c r="D94" s="39" t="s">
        <v>135</v>
      </c>
      <c r="E94" s="38" t="s">
        <v>136</v>
      </c>
      <c r="F94" s="44" t="s">
        <v>99</v>
      </c>
      <c r="G94" s="44">
        <v>1</v>
      </c>
      <c r="H94" s="51" t="s">
        <v>184</v>
      </c>
      <c r="I94" s="45">
        <v>45</v>
      </c>
      <c r="J94" s="45">
        <v>0</v>
      </c>
      <c r="K94" s="40">
        <v>50</v>
      </c>
      <c r="L94" s="75">
        <v>50</v>
      </c>
      <c r="M94" s="75">
        <v>50</v>
      </c>
    </row>
    <row r="95" spans="1:13" ht="47.25" x14ac:dyDescent="0.25">
      <c r="A95" s="30" t="s">
        <v>134</v>
      </c>
      <c r="B95" s="44">
        <v>90304</v>
      </c>
      <c r="C95" s="44" t="s">
        <v>146</v>
      </c>
      <c r="D95" s="39" t="s">
        <v>135</v>
      </c>
      <c r="E95" s="38" t="s">
        <v>136</v>
      </c>
      <c r="F95" s="44" t="s">
        <v>99</v>
      </c>
      <c r="G95" s="44">
        <v>1</v>
      </c>
      <c r="H95" s="51" t="s">
        <v>184</v>
      </c>
      <c r="I95" s="45">
        <v>38</v>
      </c>
      <c r="J95" s="45">
        <v>0</v>
      </c>
      <c r="K95" s="40">
        <v>38</v>
      </c>
      <c r="L95" s="75">
        <v>38</v>
      </c>
      <c r="M95" s="75">
        <v>38</v>
      </c>
    </row>
    <row r="96" spans="1:13" ht="31.5" x14ac:dyDescent="0.25">
      <c r="A96" s="30" t="s">
        <v>138</v>
      </c>
      <c r="B96" s="36" t="s">
        <v>85</v>
      </c>
      <c r="C96" s="36" t="s">
        <v>85</v>
      </c>
      <c r="D96" s="39" t="s">
        <v>139</v>
      </c>
      <c r="E96" s="50" t="s">
        <v>149</v>
      </c>
      <c r="F96" s="50" t="s">
        <v>99</v>
      </c>
      <c r="G96" s="46">
        <v>147</v>
      </c>
      <c r="H96" s="51" t="s">
        <v>184</v>
      </c>
      <c r="I96" s="40">
        <f t="shared" ref="I96:J96" si="31">I97+I99+I101+I103++I105</f>
        <v>6590.82</v>
      </c>
      <c r="J96" s="40">
        <f t="shared" si="31"/>
        <v>0</v>
      </c>
      <c r="K96" s="40">
        <f>K97+K99+K101+K103++K105</f>
        <v>7594.71</v>
      </c>
      <c r="L96" s="40">
        <f t="shared" ref="L96:M96" si="32">L97+L99+L101+L103++L105</f>
        <v>7308.14</v>
      </c>
      <c r="M96" s="40">
        <f t="shared" si="32"/>
        <v>7308.14</v>
      </c>
    </row>
    <row r="97" spans="1:13" ht="31.5" x14ac:dyDescent="0.25">
      <c r="A97" s="30" t="s">
        <v>138</v>
      </c>
      <c r="B97" s="43" t="s">
        <v>141</v>
      </c>
      <c r="C97" s="58" t="s">
        <v>85</v>
      </c>
      <c r="D97" s="39" t="s">
        <v>174</v>
      </c>
      <c r="E97" s="58" t="s">
        <v>85</v>
      </c>
      <c r="F97" s="58" t="s">
        <v>85</v>
      </c>
      <c r="G97" s="58" t="s">
        <v>85</v>
      </c>
      <c r="H97" s="58" t="s">
        <v>85</v>
      </c>
      <c r="I97" s="40">
        <f t="shared" ref="I97:J97" si="33">I98</f>
        <v>124.82</v>
      </c>
      <c r="J97" s="40">
        <f t="shared" si="33"/>
        <v>0</v>
      </c>
      <c r="K97" s="40">
        <f>K98</f>
        <v>769.71</v>
      </c>
      <c r="L97" s="40">
        <f t="shared" ref="L97:M97" si="34">L98</f>
        <v>483.14</v>
      </c>
      <c r="M97" s="40">
        <f t="shared" si="34"/>
        <v>483.14</v>
      </c>
    </row>
    <row r="98" spans="1:13" ht="31.5" x14ac:dyDescent="0.25">
      <c r="A98" s="30" t="s">
        <v>138</v>
      </c>
      <c r="B98" s="43" t="s">
        <v>141</v>
      </c>
      <c r="C98" s="36" t="s">
        <v>93</v>
      </c>
      <c r="D98" s="39" t="s">
        <v>143</v>
      </c>
      <c r="E98" s="38" t="s">
        <v>115</v>
      </c>
      <c r="F98" s="36" t="s">
        <v>99</v>
      </c>
      <c r="G98" s="36">
        <v>40</v>
      </c>
      <c r="H98" s="51" t="s">
        <v>184</v>
      </c>
      <c r="I98" s="45">
        <v>124.82</v>
      </c>
      <c r="J98" s="45">
        <v>0</v>
      </c>
      <c r="K98" s="40">
        <v>769.71</v>
      </c>
      <c r="L98" s="75">
        <v>483.14</v>
      </c>
      <c r="M98" s="75">
        <v>483.14</v>
      </c>
    </row>
    <row r="99" spans="1:13" ht="47.25" x14ac:dyDescent="0.25">
      <c r="A99" s="30" t="s">
        <v>138</v>
      </c>
      <c r="B99" s="43" t="s">
        <v>258</v>
      </c>
      <c r="C99" s="58" t="s">
        <v>85</v>
      </c>
      <c r="D99" s="39" t="s">
        <v>144</v>
      </c>
      <c r="E99" s="58" t="s">
        <v>85</v>
      </c>
      <c r="F99" s="58" t="s">
        <v>85</v>
      </c>
      <c r="G99" s="58" t="s">
        <v>85</v>
      </c>
      <c r="H99" s="58" t="s">
        <v>85</v>
      </c>
      <c r="I99" s="40">
        <f t="shared" ref="I99:J99" si="35">I100</f>
        <v>300</v>
      </c>
      <c r="J99" s="40">
        <f t="shared" si="35"/>
        <v>0</v>
      </c>
      <c r="K99" s="40">
        <f>K100</f>
        <v>300</v>
      </c>
      <c r="L99" s="40">
        <f t="shared" ref="L99:M99" si="36">L100</f>
        <v>300</v>
      </c>
      <c r="M99" s="40">
        <f t="shared" si="36"/>
        <v>300</v>
      </c>
    </row>
    <row r="100" spans="1:13" ht="47.25" x14ac:dyDescent="0.25">
      <c r="A100" s="30" t="s">
        <v>138</v>
      </c>
      <c r="B100" s="43" t="s">
        <v>258</v>
      </c>
      <c r="C100" s="36" t="s">
        <v>93</v>
      </c>
      <c r="D100" s="39" t="s">
        <v>144</v>
      </c>
      <c r="E100" s="41" t="s">
        <v>142</v>
      </c>
      <c r="F100" s="36" t="s">
        <v>99</v>
      </c>
      <c r="G100" s="36">
        <v>25</v>
      </c>
      <c r="H100" s="51" t="s">
        <v>184</v>
      </c>
      <c r="I100" s="45">
        <v>300</v>
      </c>
      <c r="J100" s="45">
        <v>0</v>
      </c>
      <c r="K100" s="40">
        <v>300</v>
      </c>
      <c r="L100" s="75">
        <v>300</v>
      </c>
      <c r="M100" s="75">
        <v>300</v>
      </c>
    </row>
    <row r="101" spans="1:13" ht="47.25" x14ac:dyDescent="0.25">
      <c r="A101" s="30" t="s">
        <v>138</v>
      </c>
      <c r="B101" s="43" t="s">
        <v>257</v>
      </c>
      <c r="C101" s="58" t="s">
        <v>85</v>
      </c>
      <c r="D101" s="39" t="s">
        <v>175</v>
      </c>
      <c r="E101" s="58" t="s">
        <v>85</v>
      </c>
      <c r="F101" s="58" t="s">
        <v>85</v>
      </c>
      <c r="G101" s="58" t="s">
        <v>85</v>
      </c>
      <c r="H101" s="58" t="s">
        <v>85</v>
      </c>
      <c r="I101" s="40">
        <f t="shared" ref="I101:M101" si="37">I102</f>
        <v>5041</v>
      </c>
      <c r="J101" s="40">
        <f t="shared" si="37"/>
        <v>0</v>
      </c>
      <c r="K101" s="40">
        <f t="shared" si="37"/>
        <v>5400</v>
      </c>
      <c r="L101" s="40">
        <f t="shared" si="37"/>
        <v>5400</v>
      </c>
      <c r="M101" s="40">
        <f t="shared" si="37"/>
        <v>5400</v>
      </c>
    </row>
    <row r="102" spans="1:13" ht="47.25" x14ac:dyDescent="0.25">
      <c r="A102" s="30" t="s">
        <v>138</v>
      </c>
      <c r="B102" s="43" t="s">
        <v>257</v>
      </c>
      <c r="C102" s="44" t="s">
        <v>147</v>
      </c>
      <c r="D102" s="39" t="s">
        <v>148</v>
      </c>
      <c r="E102" s="38" t="s">
        <v>149</v>
      </c>
      <c r="F102" s="44" t="s">
        <v>99</v>
      </c>
      <c r="G102" s="44">
        <v>30</v>
      </c>
      <c r="H102" s="51" t="s">
        <v>184</v>
      </c>
      <c r="I102" s="45">
        <v>5041</v>
      </c>
      <c r="J102" s="45">
        <v>0</v>
      </c>
      <c r="K102" s="40">
        <v>5400</v>
      </c>
      <c r="L102" s="75">
        <v>5400</v>
      </c>
      <c r="M102" s="75">
        <v>5400</v>
      </c>
    </row>
    <row r="103" spans="1:13" ht="47.25" x14ac:dyDescent="0.25">
      <c r="A103" s="30" t="s">
        <v>138</v>
      </c>
      <c r="B103" s="43" t="s">
        <v>140</v>
      </c>
      <c r="C103" s="64" t="s">
        <v>85</v>
      </c>
      <c r="D103" s="39" t="s">
        <v>176</v>
      </c>
      <c r="E103" s="64" t="s">
        <v>85</v>
      </c>
      <c r="F103" s="64" t="s">
        <v>85</v>
      </c>
      <c r="G103" s="64" t="s">
        <v>85</v>
      </c>
      <c r="H103" s="64" t="s">
        <v>85</v>
      </c>
      <c r="I103" s="40">
        <f t="shared" ref="I103:M105" si="38">I104</f>
        <v>375</v>
      </c>
      <c r="J103" s="40">
        <f t="shared" si="38"/>
        <v>0</v>
      </c>
      <c r="K103" s="40">
        <f t="shared" si="38"/>
        <v>375</v>
      </c>
      <c r="L103" s="40">
        <f t="shared" si="38"/>
        <v>375</v>
      </c>
      <c r="M103" s="40">
        <f t="shared" si="38"/>
        <v>375</v>
      </c>
    </row>
    <row r="104" spans="1:13" ht="47.25" x14ac:dyDescent="0.25">
      <c r="A104" s="30" t="s">
        <v>138</v>
      </c>
      <c r="B104" s="43" t="s">
        <v>140</v>
      </c>
      <c r="C104" s="64" t="s">
        <v>150</v>
      </c>
      <c r="D104" s="39" t="s">
        <v>176</v>
      </c>
      <c r="E104" s="38" t="s">
        <v>142</v>
      </c>
      <c r="F104" s="64" t="s">
        <v>99</v>
      </c>
      <c r="G104" s="64">
        <v>30</v>
      </c>
      <c r="H104" s="51" t="s">
        <v>184</v>
      </c>
      <c r="I104" s="45">
        <v>375</v>
      </c>
      <c r="J104" s="45">
        <v>0</v>
      </c>
      <c r="K104" s="40">
        <v>375</v>
      </c>
      <c r="L104" s="75">
        <v>375</v>
      </c>
      <c r="M104" s="75">
        <v>375</v>
      </c>
    </row>
    <row r="105" spans="1:13" ht="47.25" x14ac:dyDescent="0.25">
      <c r="A105" s="30" t="s">
        <v>138</v>
      </c>
      <c r="B105" s="43" t="s">
        <v>151</v>
      </c>
      <c r="C105" s="58" t="s">
        <v>85</v>
      </c>
      <c r="D105" s="39" t="s">
        <v>152</v>
      </c>
      <c r="E105" s="58" t="s">
        <v>85</v>
      </c>
      <c r="F105" s="58" t="s">
        <v>85</v>
      </c>
      <c r="G105" s="58" t="s">
        <v>85</v>
      </c>
      <c r="H105" s="58" t="s">
        <v>85</v>
      </c>
      <c r="I105" s="40">
        <f t="shared" si="38"/>
        <v>750</v>
      </c>
      <c r="J105" s="40">
        <f t="shared" si="38"/>
        <v>0</v>
      </c>
      <c r="K105" s="40">
        <f t="shared" si="38"/>
        <v>750</v>
      </c>
      <c r="L105" s="40">
        <f t="shared" si="38"/>
        <v>750</v>
      </c>
      <c r="M105" s="40">
        <f t="shared" si="38"/>
        <v>750</v>
      </c>
    </row>
    <row r="106" spans="1:13" ht="47.25" x14ac:dyDescent="0.25">
      <c r="A106" s="30" t="s">
        <v>138</v>
      </c>
      <c r="B106" s="43" t="s">
        <v>151</v>
      </c>
      <c r="C106" s="44" t="s">
        <v>150</v>
      </c>
      <c r="D106" s="39" t="s">
        <v>152</v>
      </c>
      <c r="E106" s="38" t="s">
        <v>142</v>
      </c>
      <c r="F106" s="44" t="s">
        <v>99</v>
      </c>
      <c r="G106" s="44">
        <v>60</v>
      </c>
      <c r="H106" s="51" t="s">
        <v>184</v>
      </c>
      <c r="I106" s="45">
        <v>750</v>
      </c>
      <c r="J106" s="45">
        <v>0</v>
      </c>
      <c r="K106" s="40">
        <v>750</v>
      </c>
      <c r="L106" s="75">
        <v>750</v>
      </c>
      <c r="M106" s="75">
        <v>750</v>
      </c>
    </row>
  </sheetData>
  <mergeCells count="9">
    <mergeCell ref="E4:H4"/>
    <mergeCell ref="H1:M1"/>
    <mergeCell ref="A2:M2"/>
    <mergeCell ref="I4:M4"/>
    <mergeCell ref="A7:D7"/>
    <mergeCell ref="A4:A5"/>
    <mergeCell ref="B4:B5"/>
    <mergeCell ref="C4:C5"/>
    <mergeCell ref="D4:D5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5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 5</vt:lpstr>
      <vt:lpstr>'Приложение 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2022-10-19T07:25:03Z</cp:lastPrinted>
  <dcterms:created xsi:type="dcterms:W3CDTF">2020-09-17T13:48:54Z</dcterms:created>
  <dcterms:modified xsi:type="dcterms:W3CDTF">2022-10-19T07:26:08Z</dcterms:modified>
</cp:coreProperties>
</file>